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9a963fba8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dd8b7f5ba1249d2"/>
    <x:sheet xmlns:r="http://schemas.openxmlformats.org/officeDocument/2006/relationships" name="Project Setup" sheetId="2" r:id="Rf967d0d878f548b8"/>
    <x:sheet xmlns:r="http://schemas.openxmlformats.org/officeDocument/2006/relationships" name="Master Schedule" sheetId="3" r:id="Ra97d902e9a714e45"/>
    <x:sheet xmlns:r="http://schemas.openxmlformats.org/officeDocument/2006/relationships" name="6-Week Lookahead" sheetId="4" r:id="Rb22139a043aa4133"/>
    <x:sheet xmlns:r="http://schemas.openxmlformats.org/officeDocument/2006/relationships" name="Dashboard" sheetId="5" r:id="R808bc1a99ab745f8"/>
    <x:sheet xmlns:r="http://schemas.openxmlformats.org/officeDocument/2006/relationships" name="Holidays" sheetId="6" r:id="Ra675f80d87f94909"/>
    <x:sheet xmlns:r="http://schemas.openxmlformats.org/officeDocument/2006/relationships" name="Lists" sheetId="7" r:id="Re991c422253348c0"/>
    <x:sheet xmlns:r="http://schemas.openxmlformats.org/officeDocument/2006/relationships" name="Checks" sheetId="8" r:id="Rd3f5f432a67c48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0.0%;[Red](0.0%);-"/>
    <x:numFmt numFmtId="202" formatCode="0;[Red](0);-"/>
  </x:numFmts>
  <x:fonts count="18">
    <x:font>
      <x:sz val="11"/>
      <x:name val="Carlito"/>
    </x:font>
    <x:font>
      <x:b/>
      <x:sz val="22"/>
      <x:color rgb="FFFFFF"/>
      <x:name val="Carlito"/>
    </x:font>
    <x:font>
      <x:sz val="10"/>
      <x:color rgb="DDEAE4"/>
      <x:name val="Carlito"/>
    </x:font>
    <x:font>
      <x:b/>
      <x:sz val="11"/>
      <x:color rgb="12392D"/>
      <x:name val="Carlito"/>
    </x:font>
    <x:font>
      <x:sz val="11"/>
      <x:color rgb="17251F"/>
      <x:name val="Carlito"/>
    </x:font>
    <x:font>
      <x:sz val="10"/>
      <x:color rgb="17251F"/>
      <x:name val="Carlito"/>
    </x:font>
    <x:font>
      <x:b/>
      <x:sz val="10"/>
      <x:color rgb="0D241C"/>
      <x:name val="Carlito"/>
    </x:font>
    <x:font>
      <x:sz val="9"/>
      <x:color rgb="17251F"/>
      <x:name val="Carlito"/>
    </x:font>
    <x:font>
      <x:sz val="9"/>
      <x:color rgb="0000FF"/>
      <x:name val="Carlito"/>
    </x:font>
    <x:font>
      <x:sz val="9"/>
      <x:color rgb="000000"/>
      <x:name val="Carlito"/>
    </x:font>
    <x:font>
      <x:sz val="9"/>
      <x:color rgb="008000"/>
      <x:name val="Carlito"/>
    </x:font>
    <x:font>
      <x:sz val="10"/>
      <x:color rgb="72510D"/>
      <x:name val="Carlito"/>
    </x:font>
    <x:font>
      <x:sz val="10"/>
      <x:color rgb="12392D"/>
      <x:name val="Carlito"/>
    </x:font>
    <x:font>
      <x:b/>
      <x:sz val="9"/>
      <x:color rgb="12392D"/>
      <x:name val="Carlito"/>
    </x:font>
    <x:font>
      <x:sz val="11"/>
      <x:color rgb="0000FF"/>
      <x:name val="Carlito"/>
    </x:font>
    <x:font>
      <x:b/>
      <x:sz val="9"/>
      <x:color rgb="FFFFFF"/>
      <x:name val="Carlito"/>
    </x:font>
    <x:font>
      <x:sz val="11"/>
      <x:color rgb="008000"/>
      <x:name val="Carlito"/>
    </x:font>
    <x:font>
      <x:b/>
      <x:sz val="14"/>
      <x:color rgb="008000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0D241C"/>
      </x:patternFill>
    </x:fill>
    <x:fill>
      <x:patternFill patternType="solid">
        <x:fgColor rgb="12392D"/>
      </x:patternFill>
    </x:fill>
    <x:fill>
      <x:patternFill patternType="solid">
        <x:fgColor rgb="E8F2ED"/>
      </x:patternFill>
    </x:fill>
    <x:fill>
      <x:patternFill patternType="solid">
        <x:fgColor rgb="F7FAF8"/>
      </x:patternFill>
    </x:fill>
    <x:fill>
      <x:patternFill patternType="solid">
        <x:fgColor rgb="FFFFFF"/>
      </x:patternFill>
    </x:fill>
    <x:fill>
      <x:patternFill patternType="solid">
        <x:fgColor rgb="E5A932"/>
      </x:patternFill>
    </x:fill>
    <x:fill>
      <x:patternFill patternType="solid">
        <x:fgColor rgb="EAF3FF"/>
      </x:patternFill>
    </x:fill>
    <x:fill>
      <x:patternFill patternType="solid">
        <x:fgColor rgb="FFF3D7"/>
      </x:patternFill>
    </x:fill>
  </x:fills>
  <x:borders count="1">
    <x:border/>
  </x:borders>
  <x:cellStyleXfs count="1">
    <x:xf numFmtId="0" fontId="0" fillId="0" borderId="0"/>
  </x:cellStyleXfs>
  <x:cellXfs count="5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vertical="center" wrapText="1"/>
    </x:xf>
    <x:xf numFmtId="0" fontId="8" fillId="8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11" fillId="9" borderId="0" xfId="0" applyNumberFormat="1" applyFont="1" applyFill="1" applyBorder="1"/>
    <x:xf numFmtId="0" fontId="11" fillId="9" borderId="0" xfId="0" applyNumberFormat="1" applyFont="1" applyFill="1" applyBorder="1" applyAlignment="1">
      <x:alignment wrapText="1"/>
    </x:xf>
    <x:xf numFmtId="0" fontId="11" fillId="9" borderId="0" xfId="0" applyNumberFormat="1" applyFont="1" applyFill="1" applyBorder="1" applyAlignment="1">
      <x:alignment vertical="center" wrapText="1"/>
    </x:xf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wrapText="1"/>
    </x:xf>
    <x:xf numFmtId="0" fontId="12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200" fontId="8" fillId="8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14" fillId="8" borderId="0" xfId="0" applyNumberFormat="1" applyFont="1" applyFill="1" applyBorder="1"/>
    <x:xf numFmtId="0" fontId="14" fillId="8" borderId="0" xfId="0" applyNumberFormat="1" applyFont="1" applyFill="1" applyBorder="1" applyAlignment="1">
      <x:alignment wrapText="1"/>
    </x:xf>
    <x:xf numFmtId="0" fontId="15" fillId="3" borderId="0" xfId="0" applyNumberFormat="1" applyFont="1" applyFill="1" applyBorder="1"/>
    <x:xf numFmtId="0" fontId="15" fillId="3" borderId="0" xfId="0" applyNumberFormat="1" applyFont="1" applyFill="1" applyBorder="1" applyAlignment="1">
      <x:alignment wrapText="1"/>
    </x:xf>
    <x:xf numFmtId="0" fontId="15" fillId="3" borderId="0" xfId="0" applyNumberFormat="1" applyFont="1" applyFill="1" applyBorder="1" applyAlignment="1">
      <x:alignment vertical="center" wrapText="1"/>
    </x:xf>
    <x:xf numFmtId="200" fontId="14" fillId="8" borderId="0" xfId="0" applyNumberFormat="1" applyFont="1" applyFill="1" applyBorder="1" applyAlignment="1">
      <x:alignment wrapText="1"/>
    </x:xf>
    <x:xf numFmtId="200" fontId="10" fillId="6" borderId="0" xfId="0" applyNumberFormat="1" applyFont="1" applyFill="1" applyBorder="1" applyAlignment="1">
      <x:alignment vertical="center" wrapText="1"/>
    </x:xf>
    <x:xf numFmtId="201" fontId="8" fillId="8" borderId="0" xfId="0" applyNumberFormat="1" applyFont="1" applyFill="1" applyBorder="1" applyAlignment="1">
      <x:alignment vertical="center" wrapText="1"/>
    </x:xf>
    <x:xf numFmtId="202" fontId="9" fillId="6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  <x:xf numFmtId="200" fontId="16" fillId="0" borderId="0" xfId="0" applyNumberFormat="1" applyFont="1" applyFill="1" applyBorder="1" applyAlignment="1">
      <x:alignment wrapText="1"/>
    </x:xf>
    <x:xf numFmtId="201" fontId="10" fillId="6" borderId="0" xfId="0" applyNumberFormat="1" applyFont="1" applyFill="1" applyBorder="1" applyAlignment="1">
      <x:alignment vertical="center" wrapText="1"/>
    </x:xf>
    <x:xf numFmtId="0" fontId="17" fillId="6" borderId="0" xfId="0" applyNumberFormat="1" applyFont="1" applyFill="1" applyBorder="1" applyAlignment="1">
      <x:alignment vertical="center" wrapText="1"/>
    </x:xf>
    <x:xf numFmtId="201" fontId="17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0"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8A5A00"/>
      </x:font>
      <x:fill>
        <x:patternFill patternType="solid">
          <x:bgColor rgb="FFF0D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8A5A00"/>
      </x:font>
      <x:fill>
        <x:patternFill patternType="solid">
          <x:bgColor rgb="FFF0D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8A5A00"/>
      </x:font>
      <x:fill>
        <x:patternFill patternType="solid">
          <x:bgColor rgb="FFF0D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8A5A00"/>
      </x:font>
      <x:fill>
        <x:patternFill patternType="solid">
          <x:bgColor rgb="FFF0D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cf1ccb6f24599" /><Relationship Type="http://schemas.openxmlformats.org/officeDocument/2006/relationships/theme" Target="/xl/theme/theme1.xml" Id="R64e1a42746b640f8" /><Relationship Type="http://schemas.openxmlformats.org/officeDocument/2006/relationships/sharedStrings" Target="/xl/sharedStrings.xml" Id="Rf77af28cbc8c48f1" /><Relationship Type="http://schemas.openxmlformats.org/officeDocument/2006/relationships/worksheet" Target="/xl/worksheets/sheet1.xml" Id="R8dd8b7f5ba1249d2" /><Relationship Type="http://schemas.openxmlformats.org/officeDocument/2006/relationships/worksheet" Target="/xl/worksheets/sheet2.xml" Id="Rf967d0d878f548b8" /><Relationship Type="http://schemas.openxmlformats.org/officeDocument/2006/relationships/worksheet" Target="/xl/worksheets/sheet3.xml" Id="Ra97d902e9a714e45" /><Relationship Type="http://schemas.openxmlformats.org/officeDocument/2006/relationships/worksheet" Target="/xl/worksheets/sheet4.xml" Id="Rb22139a043aa4133" /><Relationship Type="http://schemas.openxmlformats.org/officeDocument/2006/relationships/worksheet" Target="/xl/worksheets/sheet5.xml" Id="R808bc1a99ab745f8" /><Relationship Type="http://schemas.openxmlformats.org/officeDocument/2006/relationships/worksheet" Target="/xl/worksheets/sheet6.xml" Id="Ra675f80d87f94909" /><Relationship Type="http://schemas.openxmlformats.org/officeDocument/2006/relationships/worksheet" Target="/xl/worksheets/sheet7.xml" Id="Re991c422253348c0" /><Relationship Type="http://schemas.openxmlformats.org/officeDocument/2006/relationships/worksheet" Target="/xl/worksheets/sheet8.xml" Id="Rd3f5f432a67c48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7f760d5cb384b1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Activities by Status</a:t>
            </a:r>
          </a:p>
        </c:rich>
      </c:tx>
      <c:overlay val="0"/>
    </c:title>
    <c:autoTitleDeleted val="0"/>
    <c:plotArea>
      <c:layout/>
      <c:barChart>
        <c:barDir val="col"/>
        <c:varyColors val="0"/>
        <c:ser>
          <c:idx val="0"/>
          <c:order val="0"/>
          <c:tx>
            <c:v>Open activities</c:v>
          </c:tx>
          <c:cat>
            <c:strRef>
              <c:f>'Dashboard'!$F$6:$F$9</c:f>
              <c:strCache>
                <c:ptCount val="0"/>
              </c:strCache>
            </c:strRef>
          </c:cat>
          <c:val>
            <c:numRef>
              <c:f>'Dashboard'!$G$6:$G$9</c:f>
              <c:numCache>
                <c:formatCode>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4</xdr:row>
      <xdr:rowOff>0</xdr:rowOff>
    </xdr:from>
    <xdr:to>
      <xdr:col>16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7f760d5cb384b1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asterScheduleTable" displayName="MasterScheduleTable" ref="A6:V106" headerRowCount="1">
  <x:tableColumns count="22">
    <x:tableColumn id="1" name="Activity ID"/>
    <x:tableColumn id="2" name="Phase"/>
    <x:tableColumn id="3" name="Activity / Milestone"/>
    <x:tableColumn id="4" name="Type"/>
    <x:tableColumn id="5" name="Priority"/>
    <x:tableColumn id="6" name="Owner"/>
    <x:tableColumn id="7" name="Trade / Vendor"/>
    <x:tableColumn id="8" name="Primary Predecessor ID"/>
    <x:tableColumn id="9" name="Lag (workdays)"/>
    <x:tableColumn id="10" name="Duration (workdays)"/>
    <x:tableColumn id="11" name="Start Override"/>
    <x:tableColumn id="12" name="Planned Start"/>
    <x:tableColumn id="13" name="Planned Finish"/>
    <x:tableColumn id="14" name="Baseline Finish"/>
    <x:tableColumn id="15" name="Actual Start"/>
    <x:tableColumn id="16" name="Actual Finish"/>
    <x:tableColumn id="17" name="% Complete"/>
    <x:tableColumn id="18" name="Status"/>
    <x:tableColumn id="19" name="Finish Variance (days)"/>
    <x:tableColumn id="20" name="Timing Signal"/>
    <x:tableColumn id="21" name="Constraint / Next Action"/>
    <x:tableColumn id="22" name="Dependency Check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6e98ef7532c646c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9ba849f53e194cd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8" customHeight="1">
      <x:c r="A1" s="4" t="str">
        <x:v>Residential Construction Schedule Template</x:v>
      </x:c>
      <x:c r="B1" s="4" t="str">
        <x:v>Residential Construction Schedule Template</x:v>
      </x:c>
      <x:c r="C1" s="4" t="str">
        <x:v>Residential Construction Schedule Template</x:v>
      </x:c>
      <x:c r="D1" s="4" t="str">
        <x:v>Residential Construction Schedule Template</x:v>
      </x:c>
      <x:c r="E1" s="4" t="str">
        <x:v>Residential Construction Schedule Template</x:v>
      </x:c>
      <x:c r="F1" s="4" t="str">
        <x:v>Residential Construction Schedule Template</x:v>
      </x:c>
      <x:c r="G1" s="4" t="str">
        <x:v>Residential Construction Schedule Template</x:v>
      </x:c>
      <x:c r="H1" s="4" t="str">
        <x:v>Residential Construction Schedule Template</x:v>
      </x:c>
    </x:row>
    <x:row r="2" ht="28" customHeight="1">
      <x:c r="A2" s="4" t="str">
        <x:v>Residential Construction Schedule Template</x:v>
      </x:c>
      <x:c r="B2" s="4" t="str">
        <x:v>Residential Construction Schedule Template</x:v>
      </x:c>
      <x:c r="C2" s="4" t="str">
        <x:v>Residential Construction Schedule Template</x:v>
      </x:c>
      <x:c r="D2" s="4" t="str">
        <x:v>Residential Construction Schedule Template</x:v>
      </x:c>
      <x:c r="E2" s="4" t="str">
        <x:v>Residential Construction Schedule Template</x:v>
      </x:c>
      <x:c r="F2" s="4" t="str">
        <x:v>Residential Construction Schedule Template</x:v>
      </x:c>
      <x:c r="G2" s="4" t="str">
        <x:v>Residential Construction Schedule Template</x:v>
      </x:c>
      <x:c r="H2" s="4" t="str">
        <x:v>Residential Construction Schedule Template</x:v>
      </x:c>
    </x:row>
    <x:row r="3" ht="30" customHeight="1">
      <x:c r="A3" s="8" t="str">
        <x:v>ProBuilder OS contractor resource · Version 1.0 · August 9, 2026</x:v>
      </x:c>
      <x:c r="B3" s="8" t="str">
        <x:v>ProBuilder OS contractor resource · Version 1.0 · August 9, 2026</x:v>
      </x:c>
      <x:c r="C3" s="8" t="str">
        <x:v>ProBuilder OS contractor resource · Version 1.0 · August 9, 2026</x:v>
      </x:c>
      <x:c r="D3" s="8" t="str">
        <x:v>ProBuilder OS contractor resource · Version 1.0 · August 9, 2026</x:v>
      </x:c>
      <x:c r="E3" s="8" t="str">
        <x:v>ProBuilder OS contractor resource · Version 1.0 · August 9, 2026</x:v>
      </x:c>
      <x:c r="F3" s="8" t="str">
        <x:v>ProBuilder OS contractor resource · Version 1.0 · August 9, 2026</x:v>
      </x:c>
      <x:c r="G3" s="8" t="str">
        <x:v>ProBuilder OS contractor resource · Version 1.0 · August 9, 2026</x:v>
      </x:c>
      <x:c r="H3" s="8" t="str">
        <x:v>ProBuilder OS contractor resource · Version 1.0 · August 9, 2026</x:v>
      </x:c>
    </x:row>
    <x:row r="5">
      <x:c r="A5" s="12" t="str">
        <x:v>Purpose</x:v>
      </x:c>
      <x:c r="B5" s="12" t="str">
        <x:v>Purpose</x:v>
      </x:c>
      <x:c r="C5" s="12" t="str">
        <x:v>Purpose</x:v>
      </x:c>
      <x:c r="D5" s="12" t="str">
        <x:v>Purpose</x:v>
      </x:c>
      <x:c r="E5" s="12" t="str">
        <x:v>Purpose</x:v>
      </x:c>
      <x:c r="F5" s="12" t="str">
        <x:v>Purpose</x:v>
      </x:c>
      <x:c r="G5" s="12" t="str">
        <x:v>Purpose</x:v>
      </x:c>
      <x:c r="H5" s="12" t="str">
        <x:v>Purpose</x:v>
      </x:c>
    </x:row>
    <x:row r="6">
      <x:c r="A6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B6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C6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D6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E6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F6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G6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H6" s="16" t="str">
        <x:v>Build a project-specific residential baseline, assign responsibility, record prerequisites and constraints, compare planned with actual timing, and focus weekly reviews on the work most likely to affect the next handoff.</x:v>
      </x:c>
    </x:row>
    <x:row r="7">
      <x:c r="A7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B7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C7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D7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E7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F7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G7" s="16" t="str">
        <x:v>Build a project-specific residential baseline, assign responsibility, record prerequisites and constraints, compare planned with actual timing, and focus weekly reviews on the work most likely to affect the next handoff.</x:v>
      </x:c>
      <x:c r="H7" s="16" t="str">
        <x:v>Build a project-specific residential baseline, assign responsibility, record prerequisites and constraints, compare planned with actual timing, and focus weekly reviews on the work most likely to affect the next handoff.</x:v>
      </x:c>
    </x:row>
    <x:row r="9">
      <x:c r="A9" s="12" t="str">
        <x:v>Five-minute setup</x:v>
      </x:c>
      <x:c r="B9" s="12" t="str">
        <x:v>Five-minute setup</x:v>
      </x:c>
      <x:c r="C9" s="12" t="str">
        <x:v>Five-minute setup</x:v>
      </x:c>
      <x:c r="D9" s="12" t="str">
        <x:v>Five-minute setup</x:v>
      </x:c>
      <x:c r="E9" s="12" t="str">
        <x:v>Five-minute setup</x:v>
      </x:c>
      <x:c r="F9" s="12" t="str">
        <x:v>Five-minute setup</x:v>
      </x:c>
      <x:c r="G9" s="12" t="str">
        <x:v>Five-minute setup</x:v>
      </x:c>
      <x:c r="H9" s="12" t="str">
        <x:v>Five-minute setup</x:v>
      </x:c>
    </x:row>
    <x:row r="10">
      <x:c r="A10" s="23" t="str">
        <x:v>01</x:v>
      </x:c>
      <x:c r="B10" s="20" t="str">
        <x:v>Complete Project Setup and review the holiday/shutdown reference list.</x:v>
      </x:c>
      <x:c r="C10" s="20"/>
      <x:c r="D10" s="20"/>
      <x:c r="E10" s="20"/>
      <x:c r="F10" s="20"/>
      <x:c r="G10" s="20"/>
      <x:c r="H10" s="20"/>
    </x:row>
    <x:row r="11">
      <x:c r="A11" s="23" t="str">
        <x:v>02</x:v>
      </x:c>
      <x:c r="B11" s="20" t="str">
        <x:v>Replace every illustrative activity, duration, sequence, owner, and date in Master Schedule.</x:v>
      </x:c>
      <x:c r="C11" s="20"/>
      <x:c r="D11" s="20"/>
      <x:c r="E11" s="20"/>
      <x:c r="F11" s="20"/>
      <x:c r="G11" s="20"/>
      <x:c r="H11" s="20"/>
    </x:row>
    <x:row r="12">
      <x:c r="A12" s="23" t="str">
        <x:v>03</x:v>
      </x:c>
      <x:c r="B12" s="20" t="str">
        <x:v>Review prerequisites, inspections, deliveries, client decisions, and long-lead constraints.</x:v>
      </x:c>
      <x:c r="C12" s="20"/>
      <x:c r="D12" s="20"/>
      <x:c r="E12" s="20"/>
      <x:c r="F12" s="20"/>
      <x:c r="G12" s="20"/>
      <x:c r="H12" s="20"/>
    </x:row>
    <x:row r="13">
      <x:c r="A13" s="23" t="str">
        <x:v>04</x:v>
      </x:c>
      <x:c r="B13" s="20" t="str">
        <x:v>Preserve the approved baseline, then update actual dates, status, and percent complete.</x:v>
      </x:c>
      <x:c r="C13" s="20"/>
      <x:c r="D13" s="20"/>
      <x:c r="E13" s="20"/>
      <x:c r="F13" s="20"/>
      <x:c r="G13" s="20"/>
      <x:c r="H13" s="20"/>
    </x:row>
    <x:row r="14">
      <x:c r="A14" s="23" t="str">
        <x:v>05</x:v>
      </x:c>
      <x:c r="B14" s="20" t="str">
        <x:v>Use the Dashboard, 6-Week Lookahead, and Checks sheets in the weekly schedule review.</x:v>
      </x:c>
      <x:c r="C14" s="20"/>
      <x:c r="D14" s="20"/>
      <x:c r="E14" s="20"/>
      <x:c r="F14" s="20"/>
      <x:c r="G14" s="20"/>
      <x:c r="H14" s="20"/>
    </x:row>
    <x:row r="16">
      <x:c r="A16" s="12" t="str">
        <x:v>Workbook legend</x:v>
      </x:c>
      <x:c r="B16" s="12" t="str">
        <x:v>Workbook legend</x:v>
      </x:c>
      <x:c r="C16" s="12" t="str">
        <x:v>Workbook legend</x:v>
      </x:c>
      <x:c r="D16" s="12" t="str">
        <x:v>Workbook legend</x:v>
      </x:c>
      <x:c r="E16" s="12" t="str">
        <x:v>Workbook legend</x:v>
      </x:c>
      <x:c r="F16" s="12" t="str">
        <x:v>Workbook legend</x:v>
      </x:c>
      <x:c r="G16" s="12" t="str">
        <x:v>Workbook legend</x:v>
      </x:c>
      <x:c r="H16" s="12" t="str">
        <x:v>Workbook legend</x:v>
      </x:c>
    </x:row>
    <x:row r="17">
      <x:c r="A17" s="26" t="str">
        <x:v>Editable input</x:v>
      </x:c>
      <x:c r="B17" s="28" t="str">
        <x:v>Blue text / light-blue fill</x:v>
      </x:c>
      <x:c r="C17" s="28"/>
      <x:c r="D17" s="28"/>
      <x:c r="E17" s="26" t="str">
        <x:v>Formula</x:v>
      </x:c>
      <x:c r="F17" s="29" t="str">
        <x:v>Black text</x:v>
      </x:c>
      <x:c r="G17" s="29"/>
      <x:c r="H17" s="29"/>
    </x:row>
    <x:row r="18">
      <x:c r="A18" s="26" t="str">
        <x:v>Cross-sheet formula</x:v>
      </x:c>
      <x:c r="B18" s="30" t="str">
        <x:v>Green text</x:v>
      </x:c>
      <x:c r="C18" s="30"/>
      <x:c r="D18" s="30"/>
      <x:c r="E18" s="26" t="str">
        <x:v>Attention</x:v>
      </x:c>
      <x:c r="F18" s="26" t="str">
        <x:v>Gold or red status</x:v>
      </x:c>
      <x:c r="G18" s="26"/>
      <x:c r="H18" s="26"/>
    </x:row>
    <x:row r="19">
      <x:c r="A19" s="26" t="str">
        <x:v>Sample data</x:v>
      </x:c>
      <x:c r="B19" s="26" t="str">
        <x:v>Illustrative only—replace before use</x:v>
      </x:c>
      <x:c r="C19" s="26"/>
      <x:c r="D19" s="26"/>
      <x:c r="E19" s="26" t="str">
        <x:v>Source record</x:v>
      </x:c>
      <x:c r="F19" s="26" t="str">
        <x:v>Keep the underlying document</x:v>
      </x:c>
      <x:c r="G19" s="26"/>
      <x:c r="H19" s="26"/>
    </x:row>
    <x:row r="21">
      <x:c r="A21" s="12" t="str">
        <x:v>Limitations and professional review</x:v>
      </x:c>
      <x:c r="B21" s="12" t="str">
        <x:v>Limitations and professional review</x:v>
      </x:c>
      <x:c r="C21" s="12" t="str">
        <x:v>Limitations and professional review</x:v>
      </x:c>
      <x:c r="D21" s="12" t="str">
        <x:v>Limitations and professional review</x:v>
      </x:c>
      <x:c r="E21" s="12" t="str">
        <x:v>Limitations and professional review</x:v>
      </x:c>
      <x:c r="F21" s="12" t="str">
        <x:v>Limitations and professional review</x:v>
      </x:c>
      <x:c r="G21" s="12" t="str">
        <x:v>Limitations and professional review</x:v>
      </x:c>
      <x:c r="H21" s="12" t="str">
        <x:v>Limitations and professional review</x:v>
      </x:c>
    </x:row>
    <x:row r="22">
      <x:c r="A22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B22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C22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D22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E22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F22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G22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H22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</x:row>
    <x:row r="23">
      <x:c r="A23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B23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C23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D23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E23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F23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G23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H23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</x:row>
    <x:row r="24">
      <x:c r="A24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B24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C24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D24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E24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F24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G24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  <x:c r="H24" s="34" t="str">
        <x:v>Sample activities, durations, and sequencing are illustrative. Adjust the workbook for plans, permits, inspections, safety requirements, site conditions, labor, procurement, jurisdiction, and contract terms. This is not engineering, safety, delay-analysis, legal, or critical-path advice.</x:v>
      </x:c>
    </x:row>
    <x:row r="26">
      <x:c r="A26" s="12" t="str">
        <x:v>How this relates to ProBuilder OS</x:v>
      </x:c>
      <x:c r="B26" s="12" t="str">
        <x:v>How this relates to ProBuilder OS</x:v>
      </x:c>
      <x:c r="C26" s="12" t="str">
        <x:v>How this relates to ProBuilder OS</x:v>
      </x:c>
      <x:c r="D26" s="12" t="str">
        <x:v>How this relates to ProBuilder OS</x:v>
      </x:c>
      <x:c r="E26" s="12" t="str">
        <x:v>How this relates to ProBuilder OS</x:v>
      </x:c>
      <x:c r="F26" s="12" t="str">
        <x:v>How this relates to ProBuilder OS</x:v>
      </x:c>
      <x:c r="G26" s="12" t="str">
        <x:v>How this relates to ProBuilder OS</x:v>
      </x:c>
      <x:c r="H26" s="12" t="str">
        <x:v>How this relates to ProBuilder OS</x:v>
      </x:c>
    </x:row>
    <x:row r="27">
      <x:c r="A27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B27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C27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D27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E27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F27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G27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H27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</x:row>
    <x:row r="28">
      <x:c r="A28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B28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C28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D28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E28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F28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G28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H28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</x:row>
    <x:row r="29">
      <x:c r="A29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B29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C29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D29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E29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F29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G29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  <x:c r="H29" s="37" t="str">
        <x:v>ProBuilder OS currently connects project dates, tasks, milestones, inspections, payment dates, follow-ups, and schedule-risk signals. Critical-path calculations, dependency networks, baselines, resource leveling, and advanced Gantt controls are not currently represented as live product capabilities. This workbook is standalone and does not automatically import or synchronize.</x:v>
      </x:c>
    </x:row>
  </x:sheetData>
  <x:mergeCells>
    <x:mergeCell ref="A1:H2"/>
    <x:mergeCell ref="A3:H3"/>
    <x:mergeCell ref="A5:H5"/>
    <x:mergeCell ref="A6:H7"/>
    <x:mergeCell ref="A9:H9"/>
    <x:mergeCell ref="B10:H10"/>
    <x:mergeCell ref="B11:H11"/>
    <x:mergeCell ref="B12:H12"/>
    <x:mergeCell ref="B13:H13"/>
    <x:mergeCell ref="B14:H14"/>
    <x:mergeCell ref="A16:H16"/>
    <x:mergeCell ref="B17:D17"/>
    <x:mergeCell ref="F17:H17"/>
    <x:mergeCell ref="B18:D18"/>
    <x:mergeCell ref="F18:H18"/>
    <x:mergeCell ref="B19:D19"/>
    <x:mergeCell ref="F19:H19"/>
    <x:mergeCell ref="A21:H21"/>
    <x:mergeCell ref="A22:H24"/>
    <x:mergeCell ref="A26:H26"/>
    <x:mergeCell ref="A27:H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28" customHeight="1">
      <x:c r="A1" s="4" t="str">
        <x:v>Project Setup</x:v>
      </x:c>
      <x:c r="B1" s="4" t="str">
        <x:v>Project Setup</x:v>
      </x:c>
      <x:c r="C1" s="4" t="str">
        <x:v>Project Setup</x:v>
      </x:c>
      <x:c r="D1" s="4" t="str">
        <x:v>Project Setup</x:v>
      </x:c>
      <x:c r="E1" s="4" t="str">
        <x:v>Project Setup</x:v>
      </x:c>
      <x:c r="F1" s="4" t="str">
        <x:v>Project Setup</x:v>
      </x:c>
    </x:row>
    <x:row r="2" ht="28" customHeight="1">
      <x:c r="A2" s="4" t="str">
        <x:v>Project Setup</x:v>
      </x:c>
      <x:c r="B2" s="4" t="str">
        <x:v>Project Setup</x:v>
      </x:c>
      <x:c r="C2" s="4" t="str">
        <x:v>Project Setup</x:v>
      </x:c>
      <x:c r="D2" s="4" t="str">
        <x:v>Project Setup</x:v>
      </x:c>
      <x:c r="E2" s="4" t="str">
        <x:v>Project Setup</x:v>
      </x:c>
      <x:c r="F2" s="4" t="str">
        <x:v>Project Setup</x:v>
      </x:c>
    </x:row>
    <x:row r="3" ht="30" customHeight="1">
      <x:c r="A3" s="8" t="str">
        <x:v>Blue cells are editable inputs. Replace all example values before project use.</x:v>
      </x:c>
      <x:c r="B3" s="8" t="str">
        <x:v>Blue cells are editable inputs. Replace all example values before project use.</x:v>
      </x:c>
      <x:c r="C3" s="8" t="str">
        <x:v>Blue cells are editable inputs. Replace all example values before project use.</x:v>
      </x:c>
      <x:c r="D3" s="8" t="str">
        <x:v>Blue cells are editable inputs. Replace all example values before project use.</x:v>
      </x:c>
      <x:c r="E3" s="8" t="str">
        <x:v>Blue cells are editable inputs. Replace all example values before project use.</x:v>
      </x:c>
      <x:c r="F3" s="8" t="str">
        <x:v>Blue cells are editable inputs. Replace all example values before project use.</x:v>
      </x:c>
    </x:row>
    <x:row r="5">
      <x:c r="A5" s="39" t="str">
        <x:v>Project name</x:v>
      </x:c>
      <x:c r="B5" s="28" t="str">
        <x:v>Example Residence</x:v>
      </x:c>
    </x:row>
    <x:row r="6">
      <x:c r="A6" s="39" t="str">
        <x:v>Project type</x:v>
      </x:c>
      <x:c r="B6" s="28" t="str">
        <x:v>Custom home</x:v>
      </x:c>
    </x:row>
    <x:row r="7">
      <x:c r="A7" s="39" t="str">
        <x:v>Client</x:v>
      </x:c>
      <x:c r="B7" s="28" t="str">
        <x:v>Example Client</x:v>
      </x:c>
    </x:row>
    <x:row r="8">
      <x:c r="A8" s="39" t="str">
        <x:v>Planned project start</x:v>
      </x:c>
      <x:c r="B8" s="40" t="n">
        <x:v>46266.5</x:v>
      </x:c>
    </x:row>
    <x:row r="9">
      <x:c r="A9" s="39" t="str">
        <x:v>Target completion</x:v>
      </x:c>
      <x:c r="B9" s="40" t="n">
        <x:v>46568.5</x:v>
      </x:c>
    </x:row>
    <x:row r="10">
      <x:c r="A10" s="39" t="str">
        <x:v>Schedule status date</x:v>
      </x:c>
      <x:c r="B10" s="40" t="n">
        <x:v>46279.5</x:v>
      </x:c>
    </x:row>
    <x:row r="11">
      <x:c r="A11" s="39" t="str">
        <x:v>Property address</x:v>
      </x:c>
      <x:c r="B11" s="28" t="str">
        <x:v>123 Example Street</x:v>
      </x:c>
    </x:row>
    <x:row r="12">
      <x:c r="A12" s="39" t="str">
        <x:v>Project manager</x:v>
      </x:c>
      <x:c r="B12" s="28" t="str">
        <x:v>Project Manager</x:v>
      </x:c>
    </x:row>
    <x:row r="13">
      <x:c r="A13" s="39" t="str">
        <x:v>Schedule owner</x:v>
      </x:c>
      <x:c r="B13" s="28" t="str">
        <x:v>Project Manager</x:v>
      </x:c>
    </x:row>
    <x:row r="14">
      <x:c r="A14" s="39" t="str">
        <x:v>Calendar convention</x:v>
      </x:c>
      <x:c r="B14" s="28" t="str">
        <x:v>Calendar-day formulas; use Start Override for workweek and shutdown adjustments</x:v>
      </x:c>
    </x:row>
    <x:row r="16">
      <x:c r="A16" s="12" t="str">
        <x:v>Project schedule notes</x:v>
      </x:c>
      <x:c r="B16" s="12" t="str">
        <x:v>Project schedule notes</x:v>
      </x:c>
      <x:c r="C16" s="12" t="str">
        <x:v>Project schedule notes</x:v>
      </x:c>
      <x:c r="D16" s="12" t="str">
        <x:v>Project schedule notes</x:v>
      </x:c>
      <x:c r="E16" s="12" t="str">
        <x:v>Project schedule notes</x:v>
      </x:c>
      <x:c r="F16" s="12" t="str">
        <x:v>Project schedule notes</x:v>
      </x:c>
    </x:row>
    <x:row r="17">
      <x:c r="A17" s="43" t="str">
        <x:v>Document the assumed work calendar, permit and inspection constraints, client commitments, long-lead items, and the basis for any required completion milestone.</x:v>
      </x:c>
      <x:c r="B17" s="43" t="str">
        <x:v>Document the assumed work calendar, permit and inspection constraints, client commitments, long-lead items, and the basis for any required completion milestone.</x:v>
      </x:c>
      <x:c r="C17" s="43" t="str">
        <x:v>Document the assumed work calendar, permit and inspection constraints, client commitments, long-lead items, and the basis for any required completion milestone.</x:v>
      </x:c>
      <x:c r="D17" s="43" t="str">
        <x:v>Document the assumed work calendar, permit and inspection constraints, client commitments, long-lead items, and the basis for any required completion milestone.</x:v>
      </x:c>
      <x:c r="E17" s="43" t="str">
        <x:v>Document the assumed work calendar, permit and inspection constraints, client commitments, long-lead items, and the basis for any required completion milestone.</x:v>
      </x:c>
      <x:c r="F17" s="43" t="str">
        <x:v>Document the assumed work calendar, permit and inspection constraints, client commitments, long-lead items, and the basis for any required completion milestone.</x:v>
      </x:c>
    </x:row>
    <x:row r="18">
      <x:c r="A18" s="43" t="str">
        <x:v>Document the assumed work calendar, permit and inspection constraints, client commitments, long-lead items, and the basis for any required completion milestone.</x:v>
      </x:c>
      <x:c r="B18" s="43" t="str">
        <x:v>Document the assumed work calendar, permit and inspection constraints, client commitments, long-lead items, and the basis for any required completion milestone.</x:v>
      </x:c>
      <x:c r="C18" s="43" t="str">
        <x:v>Document the assumed work calendar, permit and inspection constraints, client commitments, long-lead items, and the basis for any required completion milestone.</x:v>
      </x:c>
      <x:c r="D18" s="43" t="str">
        <x:v>Document the assumed work calendar, permit and inspection constraints, client commitments, long-lead items, and the basis for any required completion milestone.</x:v>
      </x:c>
      <x:c r="E18" s="43" t="str">
        <x:v>Document the assumed work calendar, permit and inspection constraints, client commitments, long-lead items, and the basis for any required completion milestone.</x:v>
      </x:c>
      <x:c r="F18" s="43" t="str">
        <x:v>Document the assumed work calendar, permit and inspection constraints, client commitments, long-lead items, and the basis for any required completion milestone.</x:v>
      </x:c>
    </x:row>
    <x:row r="19">
      <x:c r="A19" s="43" t="str">
        <x:v>Document the assumed work calendar, permit and inspection constraints, client commitments, long-lead items, and the basis for any required completion milestone.</x:v>
      </x:c>
      <x:c r="B19" s="43" t="str">
        <x:v>Document the assumed work calendar, permit and inspection constraints, client commitments, long-lead items, and the basis for any required completion milestone.</x:v>
      </x:c>
      <x:c r="C19" s="43" t="str">
        <x:v>Document the assumed work calendar, permit and inspection constraints, client commitments, long-lead items, and the basis for any required completion milestone.</x:v>
      </x:c>
      <x:c r="D19" s="43" t="str">
        <x:v>Document the assumed work calendar, permit and inspection constraints, client commitments, long-lead items, and the basis for any required completion milestone.</x:v>
      </x:c>
      <x:c r="E19" s="43" t="str">
        <x:v>Document the assumed work calendar, permit and inspection constraints, client commitments, long-lead items, and the basis for any required completion milestone.</x:v>
      </x:c>
      <x:c r="F19" s="43" t="str">
        <x:v>Document the assumed work calendar, permit and inspection constraints, client commitments, long-lead items, and the basis for any required completion milestone.</x:v>
      </x:c>
    </x:row>
    <x:row r="20">
      <x:c r="A20" s="43" t="str">
        <x:v>Document the assumed work calendar, permit and inspection constraints, client commitments, long-lead items, and the basis for any required completion milestone.</x:v>
      </x:c>
      <x:c r="B20" s="43" t="str">
        <x:v>Document the assumed work calendar, permit and inspection constraints, client commitments, long-lead items, and the basis for any required completion milestone.</x:v>
      </x:c>
      <x:c r="C20" s="43" t="str">
        <x:v>Document the assumed work calendar, permit and inspection constraints, client commitments, long-lead items, and the basis for any required completion milestone.</x:v>
      </x:c>
      <x:c r="D20" s="43" t="str">
        <x:v>Document the assumed work calendar, permit and inspection constraints, client commitments, long-lead items, and the basis for any required completion milestone.</x:v>
      </x:c>
      <x:c r="E20" s="43" t="str">
        <x:v>Document the assumed work calendar, permit and inspection constraints, client commitments, long-lead items, and the basis for any required completion milestone.</x:v>
      </x:c>
      <x:c r="F20" s="43" t="str">
        <x:v>Document the assumed work calendar, permit and inspection constraints, client commitments, long-lead items, and the basis for any required completion milestone.</x:v>
      </x:c>
    </x:row>
  </x:sheetData>
  <x:mergeCells>
    <x:mergeCell ref="A1:F2"/>
    <x:mergeCell ref="A3:F3"/>
    <x:mergeCell ref="A16:F16"/>
    <x:mergeCell ref="A17:F2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3" max="23" width="18" hidden="0" customWidth="1"/>
    <x:col min="1" max="1" width="13" hidden="0" customWidth="1"/>
    <x:col min="2" max="2" width="20" hidden="0" customWidth="1"/>
    <x:col min="3" max="3" width="34" hidden="0" customWidth="1"/>
    <x:col min="4" max="4" width="15" hidden="0" customWidth="1"/>
    <x:col min="5" max="5" width="12" hidden="0" customWidth="1"/>
    <x:col min="6" max="6" width="18" hidden="0" customWidth="1"/>
    <x:col min="7" max="7" width="20" hidden="0" customWidth="1"/>
    <x:col min="8" max="8" width="19" hidden="0" customWidth="1"/>
    <x:col min="9" max="9" width="12" hidden="0" customWidth="1"/>
    <x:col min="10" max="10" width="14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2" hidden="0" customWidth="1"/>
    <x:col min="18" max="18" width="14" hidden="0" customWidth="1"/>
    <x:col min="19" max="19" width="15" hidden="0" customWidth="1"/>
    <x:col min="20" max="20" width="15" hidden="0" customWidth="1"/>
    <x:col min="21" max="21" width="32" hidden="0" customWidth="1"/>
    <x:col min="22" max="22" width="20" hidden="0" customWidth="1"/>
  </x:cols>
  <x:sheetData>
    <x:row r="1" ht="28" customHeight="1">
      <x:c r="A1" s="4" t="str">
        <x:v>Master Schedule</x:v>
      </x:c>
      <x:c r="B1" s="4" t="str">
        <x:v>Master Schedule</x:v>
      </x:c>
      <x:c r="C1" s="4" t="str">
        <x:v>Master Schedule</x:v>
      </x:c>
      <x:c r="D1" s="4" t="str">
        <x:v>Master Schedule</x:v>
      </x:c>
      <x:c r="E1" s="4" t="str">
        <x:v>Master Schedule</x:v>
      </x:c>
      <x:c r="F1" s="4" t="str">
        <x:v>Master Schedule</x:v>
      </x:c>
      <x:c r="G1" s="4" t="str">
        <x:v>Master Schedule</x:v>
      </x:c>
      <x:c r="H1" s="4" t="str">
        <x:v>Master Schedule</x:v>
      </x:c>
      <x:c r="I1" s="4" t="str">
        <x:v>Master Schedule</x:v>
      </x:c>
      <x:c r="J1" s="4" t="str">
        <x:v>Master Schedule</x:v>
      </x:c>
      <x:c r="K1" s="4" t="str">
        <x:v>Master Schedule</x:v>
      </x:c>
      <x:c r="L1" s="4" t="str">
        <x:v>Master Schedule</x:v>
      </x:c>
      <x:c r="M1" s="4" t="str">
        <x:v>Master Schedule</x:v>
      </x:c>
      <x:c r="N1" s="4" t="str">
        <x:v>Master Schedule</x:v>
      </x:c>
      <x:c r="O1" s="4" t="str">
        <x:v>Master Schedule</x:v>
      </x:c>
      <x:c r="P1" s="4" t="str">
        <x:v>Master Schedule</x:v>
      </x:c>
      <x:c r="Q1" s="4" t="str">
        <x:v>Master Schedule</x:v>
      </x:c>
      <x:c r="R1" s="4" t="str">
        <x:v>Master Schedule</x:v>
      </x:c>
      <x:c r="S1" s="4" t="str">
        <x:v>Master Schedule</x:v>
      </x:c>
      <x:c r="T1" s="4" t="str">
        <x:v>Master Schedule</x:v>
      </x:c>
      <x:c r="U1" s="4" t="str">
        <x:v>Master Schedule</x:v>
      </x:c>
      <x:c r="V1" s="4" t="str">
        <x:v>Master Schedule</x:v>
      </x:c>
    </x:row>
    <x:row r="2" ht="28" customHeight="1">
      <x:c r="A2" s="4" t="str">
        <x:v>Master Schedule</x:v>
      </x:c>
      <x:c r="B2" s="4" t="str">
        <x:v>Master Schedule</x:v>
      </x:c>
      <x:c r="C2" s="4" t="str">
        <x:v>Master Schedule</x:v>
      </x:c>
      <x:c r="D2" s="4" t="str">
        <x:v>Master Schedule</x:v>
      </x:c>
      <x:c r="E2" s="4" t="str">
        <x:v>Master Schedule</x:v>
      </x:c>
      <x:c r="F2" s="4" t="str">
        <x:v>Master Schedule</x:v>
      </x:c>
      <x:c r="G2" s="4" t="str">
        <x:v>Master Schedule</x:v>
      </x:c>
      <x:c r="H2" s="4" t="str">
        <x:v>Master Schedule</x:v>
      </x:c>
      <x:c r="I2" s="4" t="str">
        <x:v>Master Schedule</x:v>
      </x:c>
      <x:c r="J2" s="4" t="str">
        <x:v>Master Schedule</x:v>
      </x:c>
      <x:c r="K2" s="4" t="str">
        <x:v>Master Schedule</x:v>
      </x:c>
      <x:c r="L2" s="4" t="str">
        <x:v>Master Schedule</x:v>
      </x:c>
      <x:c r="M2" s="4" t="str">
        <x:v>Master Schedule</x:v>
      </x:c>
      <x:c r="N2" s="4" t="str">
        <x:v>Master Schedule</x:v>
      </x:c>
      <x:c r="O2" s="4" t="str">
        <x:v>Master Schedule</x:v>
      </x:c>
      <x:c r="P2" s="4" t="str">
        <x:v>Master Schedule</x:v>
      </x:c>
      <x:c r="Q2" s="4" t="str">
        <x:v>Master Schedule</x:v>
      </x:c>
      <x:c r="R2" s="4" t="str">
        <x:v>Master Schedule</x:v>
      </x:c>
      <x:c r="S2" s="4" t="str">
        <x:v>Master Schedule</x:v>
      </x:c>
      <x:c r="T2" s="4" t="str">
        <x:v>Master Schedule</x:v>
      </x:c>
      <x:c r="U2" s="4" t="str">
        <x:v>Master Schedule</x:v>
      </x:c>
      <x:c r="V2" s="4" t="str">
        <x:v>Master Schedule</x:v>
      </x:c>
    </x:row>
    <x:row r="3" ht="30" customHeight="1">
      <x:c r="A3" s="8" t="str">
        <x:v>Illustrative sample rows are provided. Replace them with the actual project plan before relying on dates.</x:v>
      </x:c>
      <x:c r="B3" s="8" t="str">
        <x:v>Illustrative sample rows are provided. Replace them with the actual project plan before relying on dates.</x:v>
      </x:c>
      <x:c r="C3" s="8" t="str">
        <x:v>Illustrative sample rows are provided. Replace them with the actual project plan before relying on dates.</x:v>
      </x:c>
      <x:c r="D3" s="8" t="str">
        <x:v>Illustrative sample rows are provided. Replace them with the actual project plan before relying on dates.</x:v>
      </x:c>
      <x:c r="E3" s="8" t="str">
        <x:v>Illustrative sample rows are provided. Replace them with the actual project plan before relying on dates.</x:v>
      </x:c>
      <x:c r="F3" s="8" t="str">
        <x:v>Illustrative sample rows are provided. Replace them with the actual project plan before relying on dates.</x:v>
      </x:c>
      <x:c r="G3" s="8" t="str">
        <x:v>Illustrative sample rows are provided. Replace them with the actual project plan before relying on dates.</x:v>
      </x:c>
      <x:c r="H3" s="8" t="str">
        <x:v>Illustrative sample rows are provided. Replace them with the actual project plan before relying on dates.</x:v>
      </x:c>
      <x:c r="I3" s="8" t="str">
        <x:v>Illustrative sample rows are provided. Replace them with the actual project plan before relying on dates.</x:v>
      </x:c>
      <x:c r="J3" s="8" t="str">
        <x:v>Illustrative sample rows are provided. Replace them with the actual project plan before relying on dates.</x:v>
      </x:c>
      <x:c r="K3" s="8" t="str">
        <x:v>Illustrative sample rows are provided. Replace them with the actual project plan before relying on dates.</x:v>
      </x:c>
      <x:c r="L3" s="8" t="str">
        <x:v>Illustrative sample rows are provided. Replace them with the actual project plan before relying on dates.</x:v>
      </x:c>
      <x:c r="M3" s="8" t="str">
        <x:v>Illustrative sample rows are provided. Replace them with the actual project plan before relying on dates.</x:v>
      </x:c>
      <x:c r="N3" s="8" t="str">
        <x:v>Illustrative sample rows are provided. Replace them with the actual project plan before relying on dates.</x:v>
      </x:c>
      <x:c r="O3" s="8" t="str">
        <x:v>Illustrative sample rows are provided. Replace them with the actual project plan before relying on dates.</x:v>
      </x:c>
      <x:c r="P3" s="8" t="str">
        <x:v>Illustrative sample rows are provided. Replace them with the actual project plan before relying on dates.</x:v>
      </x:c>
      <x:c r="Q3" s="8" t="str">
        <x:v>Illustrative sample rows are provided. Replace them with the actual project plan before relying on dates.</x:v>
      </x:c>
      <x:c r="R3" s="8" t="str">
        <x:v>Illustrative sample rows are provided. Replace them with the actual project plan before relying on dates.</x:v>
      </x:c>
      <x:c r="S3" s="8" t="str">
        <x:v>Illustrative sample rows are provided. Replace them with the actual project plan before relying on dates.</x:v>
      </x:c>
      <x:c r="T3" s="8" t="str">
        <x:v>Illustrative sample rows are provided. Replace them with the actual project plan before relying on dates.</x:v>
      </x:c>
      <x:c r="U3" s="8" t="str">
        <x:v>Illustrative sample rows are provided. Replace them with the actual project plan before relying on dates.</x:v>
      </x:c>
      <x:c r="V3" s="8" t="str">
        <x:v>Illustrative sample rows are provided. Replace them with the actual project plan before relying on dates.</x:v>
      </x:c>
    </x:row>
    <x:row r="6" ht="32" customHeight="1">
      <x:c r="A6" s="46" t="str">
        <x:v>Activity ID</x:v>
      </x:c>
      <x:c r="B6" s="46" t="str">
        <x:v>Phase</x:v>
      </x:c>
      <x:c r="C6" s="46" t="str">
        <x:v>Activity / Milestone</x:v>
      </x:c>
      <x:c r="D6" s="46" t="str">
        <x:v>Type</x:v>
      </x:c>
      <x:c r="E6" s="46" t="str">
        <x:v>Priority</x:v>
      </x:c>
      <x:c r="F6" s="46" t="str">
        <x:v>Owner</x:v>
      </x:c>
      <x:c r="G6" s="46" t="str">
        <x:v>Trade / Vendor</x:v>
      </x:c>
      <x:c r="H6" s="46" t="str">
        <x:v>Primary Predecessor ID</x:v>
      </x:c>
      <x:c r="I6" s="46" t="str">
        <x:v>Lag (workdays)</x:v>
      </x:c>
      <x:c r="J6" s="46" t="str">
        <x:v>Duration (workdays)</x:v>
      </x:c>
      <x:c r="K6" s="46" t="str">
        <x:v>Start Override</x:v>
      </x:c>
      <x:c r="L6" s="46" t="str">
        <x:v>Planned Start</x:v>
      </x:c>
      <x:c r="M6" s="46" t="str">
        <x:v>Planned Finish</x:v>
      </x:c>
      <x:c r="N6" s="46" t="str">
        <x:v>Baseline Finish</x:v>
      </x:c>
      <x:c r="O6" s="46" t="str">
        <x:v>Actual Start</x:v>
      </x:c>
      <x:c r="P6" s="46" t="str">
        <x:v>Actual Finish</x:v>
      </x:c>
      <x:c r="Q6" s="46" t="str">
        <x:v>% Complete</x:v>
      </x:c>
      <x:c r="R6" s="46" t="str">
        <x:v>Status</x:v>
      </x:c>
      <x:c r="S6" s="46" t="str">
        <x:v>Finish Variance (days)</x:v>
      </x:c>
      <x:c r="T6" s="46" t="str">
        <x:v>Timing Signal</x:v>
      </x:c>
      <x:c r="U6" s="46" t="str">
        <x:v>Constraint / Next Action</x:v>
      </x:c>
      <x:c r="V6" s="46" t="str">
        <x:v>Dependency Check</x:v>
      </x:c>
      <x:c r="W6" s="46" t="str">
        <x:v>Lookahead sequence</x:v>
      </x:c>
    </x:row>
    <x:row r="7">
      <x:c r="A7" s="28" t="str">
        <x:v>SCH-001</x:v>
      </x:c>
      <x:c r="B7" s="28" t="str">
        <x:v>Preconstruction</x:v>
      </x:c>
      <x:c r="C7" s="28" t="str">
        <x:v>Permit issuance</x:v>
      </x:c>
      <x:c r="D7" s="28" t="str">
        <x:v>Milestone</x:v>
      </x:c>
      <x:c r="E7" s="28" t="str">
        <x:v>Urgent</x:v>
      </x:c>
      <x:c r="F7" s="28" t="str">
        <x:v>Project Manager</x:v>
      </x:c>
      <x:c r="G7" s="28" t="str">
        <x:v>Jurisdiction</x:v>
      </x:c>
      <x:c r="H7" s="28" t="str"/>
      <x:c r="I7" s="28" t="n">
        <x:v>0</x:v>
      </x:c>
      <x:c r="J7" s="28" t="n">
        <x:v>1</x:v>
      </x:c>
      <x:c r="K7" s="40" t="n">
        <x:v>46266.5</x:v>
      </x:c>
      <x:c r="L7" s="48" t="n">
        <x:f>IF(C7="","",IF(K7&lt;&gt;"",K7,IF(H7&lt;&gt;"",IFERROR(INDEX($M$7:$M$106,MATCH(H7,$A$7:$A$106,0))+1+I7,""),'Project Setup'!$B$8)))</x:f>
        <x:v>46266.5</x:v>
      </x:c>
      <x:c r="M7" s="48" t="n">
        <x:f>IF(OR(L7="",J7=""),"",L7+MAX(1,J7)-1)</x:f>
        <x:v>46266.5</x:v>
      </x:c>
      <x:c r="N7" s="40" t="n">
        <x:v>46266.5</x:v>
      </x:c>
      <x:c r="O7" s="40" t="n">
        <x:v>46266.5</x:v>
      </x:c>
      <x:c r="P7" s="40" t="n">
        <x:v>46266.5</x:v>
      </x:c>
      <x:c r="Q7" s="49" t="n">
        <x:v>1</x:v>
      </x:c>
      <x:c r="R7" s="28" t="str">
        <x:v>Completed</x:v>
      </x:c>
      <x:c r="S7" s="50" t="n">
        <x:f>IF(OR(M7="",N7=""),"",M7-N7)</x:f>
        <x:v>0</x:v>
      </x:c>
      <x:c r="T7" s="29" t="str">
        <x:f>IF(C7="","",IF(OR(R7="Completed",Q7&gt;=1),"Complete",IF(R7="Waiting","Waiting",IF(M7&lt;TODAY(),"Behind",IF(L7&lt;=TODAY()+14,"Next 14 days","Planned")))))</x:f>
        <x:v>Complete</x:v>
      </x:c>
      <x:c r="U7" s="28" t="str">
        <x:v>Permit conditions filed</x:v>
      </x:c>
      <x:c r="V7" s="29" t="str">
        <x:f>IF(A7="","",IF(COUNTIF($A$7:$A$106,A7)&gt;1,"DUPLICATE ID",IF(H7="","OK",IF(H7=A7,"SELF REFERENCE",IF(COUNTIF($A$7:$A$106,H7)=0,"MISSING PREDECESSOR","OK")))))</x:f>
        <x:v>OK</x:v>
      </x:c>
      <x:c r="W7" s="52" t="str">
        <x:f>IF(AND($A7&lt;&gt;"",$L7&lt;='6-Week Lookahead'!$B$5+41,$M7&gt;='6-Week Lookahead'!$B$5),COUNTIF($W$6:W6,"&gt;0")+1,"")</x:f>
      </x:c>
    </x:row>
    <x:row r="8">
      <x:c r="A8" s="28" t="str">
        <x:v>SCH-002</x:v>
      </x:c>
      <x:c r="B8" s="28" t="str">
        <x:v>Preconstruction</x:v>
      </x:c>
      <x:c r="C8" s="28" t="str">
        <x:v>Project kickoff</x:v>
      </x:c>
      <x:c r="D8" s="28" t="str">
        <x:v>Milestone</x:v>
      </x:c>
      <x:c r="E8" s="28" t="str">
        <x:v>High</x:v>
      </x:c>
      <x:c r="F8" s="28" t="str">
        <x:v>Project Manager</x:v>
      </x:c>
      <x:c r="G8" s="28" t="str">
        <x:v>Internal</x:v>
      </x:c>
      <x:c r="H8" s="28" t="str">
        <x:v>SCH-001</x:v>
      </x:c>
      <x:c r="I8" s="28" t="n">
        <x:v>0</x:v>
      </x:c>
      <x:c r="J8" s="28" t="n">
        <x:v>1</x:v>
      </x:c>
      <x:c r="K8" s="40" t="n">
        <x:v>46267.5</x:v>
      </x:c>
      <x:c r="L8" s="48" t="n">
        <x:f>IF(C8="","",IF(K8&lt;&gt;"",K8,IF(H8&lt;&gt;"",IFERROR(INDEX($M$7:$M$106,MATCH(H8,$A$7:$A$106,0))+1+I8,""),'Project Setup'!$B$8)))</x:f>
        <x:v>46267.5</x:v>
      </x:c>
      <x:c r="M8" s="48" t="n">
        <x:f>IF(OR(L8="",J8=""),"",L8+MAX(1,J8)-1)</x:f>
        <x:v>46267.5</x:v>
      </x:c>
      <x:c r="N8" s="40" t="n">
        <x:v>46267.5</x:v>
      </x:c>
      <x:c r="O8" s="40" t="n">
        <x:v>46267.5</x:v>
      </x:c>
      <x:c r="P8" s="40" t="n">
        <x:v>46267.5</x:v>
      </x:c>
      <x:c r="Q8" s="49" t="n">
        <x:v>1</x:v>
      </x:c>
      <x:c r="R8" s="28" t="str">
        <x:v>Completed</x:v>
      </x:c>
      <x:c r="S8" s="50" t="n">
        <x:f>IF(OR(M8="",N8=""),"",M8-N8)</x:f>
        <x:v>0</x:v>
      </x:c>
      <x:c r="T8" s="29" t="str">
        <x:f>IF(C8="","",IF(OR(R8="Completed",Q8&gt;=1),"Complete",IF(R8="Waiting","Waiting",IF(M8&lt;TODAY(),"Behind",IF(L8&lt;=TODAY()+14,"Next 14 days","Planned")))))</x:f>
        <x:v>Complete</x:v>
      </x:c>
      <x:c r="U8" s="28" t="str">
        <x:v>Confirm communication and safety plan</x:v>
      </x:c>
      <x:c r="V8" s="29" t="str">
        <x:f>IF(A8="","",IF(COUNTIF($A$7:$A$106,A8)&gt;1,"DUPLICATE ID",IF(H8="","OK",IF(H8=A8,"SELF REFERENCE",IF(COUNTIF($A$7:$A$106,H8)=0,"MISSING PREDECESSOR","OK")))))</x:f>
        <x:v>OK</x:v>
      </x:c>
      <x:c r="W8" s="52" t="str">
        <x:f>IF(AND($A8&lt;&gt;"",$L8&lt;='6-Week Lookahead'!$B$5+41,$M8&gt;='6-Week Lookahead'!$B$5),COUNTIF($W$6:W7,"&gt;0")+1,"")</x:f>
      </x:c>
    </x:row>
    <x:row r="9">
      <x:c r="A9" s="28" t="str">
        <x:v>SCH-003</x:v>
      </x:c>
      <x:c r="B9" s="28" t="str">
        <x:v>Preconstruction</x:v>
      </x:c>
      <x:c r="C9" s="28" t="str">
        <x:v>Release long-lead windows</x:v>
      </x:c>
      <x:c r="D9" s="28" t="str">
        <x:v>Delivery</x:v>
      </x:c>
      <x:c r="E9" s="28" t="str">
        <x:v>Urgent</x:v>
      </x:c>
      <x:c r="F9" s="28" t="str">
        <x:v>Project Manager</x:v>
      </x:c>
      <x:c r="G9" s="28" t="str">
        <x:v>Window Supplier</x:v>
      </x:c>
      <x:c r="H9" s="28" t="str">
        <x:v>SCH-002</x:v>
      </x:c>
      <x:c r="I9" s="28" t="n">
        <x:v>0</x:v>
      </x:c>
      <x:c r="J9" s="28" t="n">
        <x:v>3</x:v>
      </x:c>
      <x:c r="K9" s="40" t="n">
        <x:v>46272.5</x:v>
      </x:c>
      <x:c r="L9" s="48" t="n">
        <x:f>IF(C9="","",IF(K9&lt;&gt;"",K9,IF(H9&lt;&gt;"",IFERROR(INDEX($M$7:$M$106,MATCH(H9,$A$7:$A$106,0))+1+I9,""),'Project Setup'!$B$8)))</x:f>
        <x:v>46272.5</x:v>
      </x:c>
      <x:c r="M9" s="48" t="n">
        <x:f>IF(OR(L9="",J9=""),"",L9+MAX(1,J9)-1)</x:f>
        <x:v>46274.5</x:v>
      </x:c>
      <x:c r="N9" s="40" t="n">
        <x:v>46274.5</x:v>
      </x:c>
      <x:c r="O9" s="40" t="n">
        <x:v>46269.5</x:v>
      </x:c>
      <x:c r="P9" s="40"/>
      <x:c r="Q9" s="49" t="n">
        <x:v>0.65</x:v>
      </x:c>
      <x:c r="R9" s="28" t="str">
        <x:v>In Progress</x:v>
      </x:c>
      <x:c r="S9" s="50" t="n">
        <x:f>IF(OR(M9="",N9=""),"",M9-N9)</x:f>
        <x:v>0</x:v>
      </x:c>
      <x:c r="T9" s="29" t="str">
        <x:f>IF(C9="","",IF(OR(R9="Completed",Q9&gt;=1),"Complete",IF(R9="Waiting","Waiting",IF(M9&lt;TODAY(),"Behind",IF(L9&lt;=TODAY()+14,"Next 14 days","Planned")))))</x:f>
        <x:v>Planned</x:v>
      </x:c>
      <x:c r="U9" s="28" t="str">
        <x:v>Final field dimensions pending</x:v>
      </x:c>
      <x:c r="V9" s="29" t="str">
        <x:f>IF(A9="","",IF(COUNTIF($A$7:$A$106,A9)&gt;1,"DUPLICATE ID",IF(H9="","OK",IF(H9=A9,"SELF REFERENCE",IF(COUNTIF($A$7:$A$106,H9)=0,"MISSING PREDECESSOR","OK")))))</x:f>
        <x:v>OK</x:v>
      </x:c>
      <x:c r="W9" s="52" t="str">
        <x:f>IF(AND($A9&lt;&gt;"",$L9&lt;='6-Week Lookahead'!$B$5+41,$M9&gt;='6-Week Lookahead'!$B$5),COUNTIF($W$6:W8,"&gt;0")+1,"")</x:f>
      </x:c>
    </x:row>
    <x:row r="10">
      <x:c r="A10" s="28" t="str">
        <x:v>SCH-004</x:v>
      </x:c>
      <x:c r="B10" s="28" t="str">
        <x:v>Sitework</x:v>
      </x:c>
      <x:c r="C10" s="28" t="str">
        <x:v>Mobilization and site protection</x:v>
      </x:c>
      <x:c r="D10" s="28" t="str">
        <x:v>Task</x:v>
      </x:c>
      <x:c r="E10" s="28" t="str">
        <x:v>High</x:v>
      </x:c>
      <x:c r="F10" s="28" t="str">
        <x:v>Superintendent</x:v>
      </x:c>
      <x:c r="G10" s="28" t="str">
        <x:v>Site Crew</x:v>
      </x:c>
      <x:c r="H10" s="28" t="str">
        <x:v>SCH-002</x:v>
      </x:c>
      <x:c r="I10" s="28" t="n">
        <x:v>0</x:v>
      </x:c>
      <x:c r="J10" s="28" t="n">
        <x:v>3</x:v>
      </x:c>
      <x:c r="K10" s="40" t="n">
        <x:v>46272.5</x:v>
      </x:c>
      <x:c r="L10" s="48" t="n">
        <x:f>IF(C10="","",IF(K10&lt;&gt;"",K10,IF(H10&lt;&gt;"",IFERROR(INDEX($M$7:$M$106,MATCH(H10,$A$7:$A$106,0))+1+I10,""),'Project Setup'!$B$8)))</x:f>
        <x:v>46272.5</x:v>
      </x:c>
      <x:c r="M10" s="48" t="n">
        <x:f>IF(OR(L10="",J10=""),"",L10+MAX(1,J10)-1)</x:f>
        <x:v>46274.5</x:v>
      </x:c>
      <x:c r="N10" s="40" t="n">
        <x:v>46274.5</x:v>
      </x:c>
      <x:c r="O10" s="40"/>
      <x:c r="P10" s="40"/>
      <x:c r="Q10" s="49" t="n">
        <x:v>0.2</x:v>
      </x:c>
      <x:c r="R10" s="28" t="str">
        <x:v>In Progress</x:v>
      </x:c>
      <x:c r="S10" s="50" t="n">
        <x:f>IF(OR(M10="",N10=""),"",M10-N10)</x:f>
        <x:v>0</x:v>
      </x:c>
      <x:c r="T10" s="29" t="str">
        <x:f>IF(C10="","",IF(OR(R10="Completed",Q10&gt;=1),"Complete",IF(R10="Waiting","Waiting",IF(M10&lt;TODAY(),"Behind",IF(L10&lt;=TODAY()+14,"Next 14 days","Planned")))))</x:f>
        <x:v>Planned</x:v>
      </x:c>
      <x:c r="U10" s="28" t="str">
        <x:v>Neighbor access notice</x:v>
      </x:c>
      <x:c r="V10" s="29" t="str">
        <x:f>IF(A10="","",IF(COUNTIF($A$7:$A$106,A10)&gt;1,"DUPLICATE ID",IF(H10="","OK",IF(H10=A10,"SELF REFERENCE",IF(COUNTIF($A$7:$A$106,H10)=0,"MISSING PREDECESSOR","OK")))))</x:f>
        <x:v>OK</x:v>
      </x:c>
      <x:c r="W10" s="52" t="str">
        <x:f>IF(AND($A10&lt;&gt;"",$L10&lt;='6-Week Lookahead'!$B$5+41,$M10&gt;='6-Week Lookahead'!$B$5),COUNTIF($W$6:W9,"&gt;0")+1,"")</x:f>
      </x:c>
    </x:row>
    <x:row r="11">
      <x:c r="A11" s="28" t="str">
        <x:v>SCH-005</x:v>
      </x:c>
      <x:c r="B11" s="28" t="str">
        <x:v>Sitework</x:v>
      </x:c>
      <x:c r="C11" s="28" t="str">
        <x:v>Demolition and clearing</x:v>
      </x:c>
      <x:c r="D11" s="28" t="str">
        <x:v>Task</x:v>
      </x:c>
      <x:c r="E11" s="28" t="str">
        <x:v>High</x:v>
      </x:c>
      <x:c r="F11" s="28" t="str">
        <x:v>Superintendent</x:v>
      </x:c>
      <x:c r="G11" s="28" t="str">
        <x:v>Demo Contractor</x:v>
      </x:c>
      <x:c r="H11" s="28" t="str">
        <x:v>SCH-004</x:v>
      </x:c>
      <x:c r="I11" s="28" t="n">
        <x:v>0</x:v>
      </x:c>
      <x:c r="J11" s="28" t="n">
        <x:v>5</x:v>
      </x:c>
      <x:c r="K11" s="40" t="n">
        <x:v>46279.5</x:v>
      </x:c>
      <x:c r="L11" s="48" t="n">
        <x:f>IF(C11="","",IF(K11&lt;&gt;"",K11,IF(H11&lt;&gt;"",IFERROR(INDEX($M$7:$M$106,MATCH(H11,$A$7:$A$106,0))+1+I11,""),'Project Setup'!$B$8)))</x:f>
        <x:v>46279.5</x:v>
      </x:c>
      <x:c r="M11" s="48" t="n">
        <x:f>IF(OR(L11="",J11=""),"",L11+MAX(1,J11)-1)</x:f>
        <x:v>46283.5</x:v>
      </x:c>
      <x:c r="N11" s="40" t="n">
        <x:v>46283.5</x:v>
      </x:c>
      <x:c r="O11" s="40"/>
      <x:c r="P11" s="40"/>
      <x:c r="Q11" s="49" t="n">
        <x:v>0</x:v>
      </x:c>
      <x:c r="R11" s="28" t="str">
        <x:v>To Do</x:v>
      </x:c>
      <x:c r="S11" s="50" t="n">
        <x:f>IF(OR(M11="",N11=""),"",M11-N11)</x:f>
        <x:v>0</x:v>
      </x:c>
      <x:c r="T11" s="29" t="str">
        <x:f>IF(C11="","",IF(OR(R11="Completed",Q11&gt;=1),"Complete",IF(R11="Waiting","Waiting",IF(M11&lt;TODAY(),"Behind",IF(L11&lt;=TODAY()+14,"Next 14 days","Planned")))))</x:f>
        <x:v>Planned</x:v>
      </x:c>
      <x:c r="U11" s="28" t="str">
        <x:v>Utility markings confirmed</x:v>
      </x:c>
      <x:c r="V11" s="29" t="str">
        <x:f>IF(A11="","",IF(COUNTIF($A$7:$A$106,A11)&gt;1,"DUPLICATE ID",IF(H11="","OK",IF(H11=A11,"SELF REFERENCE",IF(COUNTIF($A$7:$A$106,H11)=0,"MISSING PREDECESSOR","OK")))))</x:f>
        <x:v>OK</x:v>
      </x:c>
      <x:c r="W11" s="52" t="n">
        <x:f>IF(AND($A11&lt;&gt;"",$L11&lt;='6-Week Lookahead'!$B$5+41,$M11&gt;='6-Week Lookahead'!$B$5),COUNTIF($W$6:W10,"&gt;0")+1,"")</x:f>
        <x:v>1</x:v>
      </x:c>
    </x:row>
    <x:row r="12">
      <x:c r="A12" s="28" t="str">
        <x:v>SCH-006</x:v>
      </x:c>
      <x:c r="B12" s="28" t="str">
        <x:v>Sitework</x:v>
      </x:c>
      <x:c r="C12" s="28" t="str">
        <x:v>Excavation and underground utilities</x:v>
      </x:c>
      <x:c r="D12" s="28" t="str">
        <x:v>Task</x:v>
      </x:c>
      <x:c r="E12" s="28" t="str">
        <x:v>High</x:v>
      </x:c>
      <x:c r="F12" s="28" t="str">
        <x:v>Superintendent</x:v>
      </x:c>
      <x:c r="G12" s="28" t="str">
        <x:v>Earthwork Contractor</x:v>
      </x:c>
      <x:c r="H12" s="28" t="str">
        <x:v>SCH-005</x:v>
      </x:c>
      <x:c r="I12" s="28" t="n">
        <x:v>0</x:v>
      </x:c>
      <x:c r="J12" s="28" t="n">
        <x:v>8</x:v>
      </x:c>
      <x:c r="K12" s="40" t="n">
        <x:v>46289.5</x:v>
      </x:c>
      <x:c r="L12" s="48" t="n">
        <x:f>IF(C12="","",IF(K12&lt;&gt;"",K12,IF(H12&lt;&gt;"",IFERROR(INDEX($M$7:$M$106,MATCH(H12,$A$7:$A$106,0))+1+I12,""),'Project Setup'!$B$8)))</x:f>
        <x:v>46289.5</x:v>
      </x:c>
      <x:c r="M12" s="48" t="n">
        <x:f>IF(OR(L12="",J12=""),"",L12+MAX(1,J12)-1)</x:f>
        <x:v>46296.5</x:v>
      </x:c>
      <x:c r="N12" s="40" t="n">
        <x:v>46296.5</x:v>
      </x:c>
      <x:c r="O12" s="40"/>
      <x:c r="P12" s="40"/>
      <x:c r="Q12" s="49" t="n">
        <x:v>0</x:v>
      </x:c>
      <x:c r="R12" s="28" t="str">
        <x:v>To Do</x:v>
      </x:c>
      <x:c r="S12" s="50" t="n">
        <x:f>IF(OR(M12="",N12=""),"",M12-N12)</x:f>
        <x:v>0</x:v>
      </x:c>
      <x:c r="T12" s="29" t="str">
        <x:f>IF(C12="","",IF(OR(R12="Completed",Q12&gt;=1),"Complete",IF(R12="Waiting","Waiting",IF(M12&lt;TODAY(),"Behind",IF(L12&lt;=TODAY()+14,"Next 14 days","Planned")))))</x:f>
        <x:v>Planned</x:v>
      </x:c>
      <x:c r="U12" s="28" t="str">
        <x:v>Soil and weather conditions</x:v>
      </x:c>
      <x:c r="V12" s="29" t="str">
        <x:f>IF(A12="","",IF(COUNTIF($A$7:$A$106,A12)&gt;1,"DUPLICATE ID",IF(H12="","OK",IF(H12=A12,"SELF REFERENCE",IF(COUNTIF($A$7:$A$106,H12)=0,"MISSING PREDECESSOR","OK")))))</x:f>
        <x:v>OK</x:v>
      </x:c>
      <x:c r="W12" s="52" t="n">
        <x:f>IF(AND($A12&lt;&gt;"",$L12&lt;='6-Week Lookahead'!$B$5+41,$M12&gt;='6-Week Lookahead'!$B$5),COUNTIF($W$6:W11,"&gt;0")+1,"")</x:f>
        <x:v>2</x:v>
      </x:c>
    </x:row>
    <x:row r="13">
      <x:c r="A13" s="28" t="str">
        <x:v>SCH-007</x:v>
      </x:c>
      <x:c r="B13" s="28" t="str">
        <x:v>Foundation</x:v>
      </x:c>
      <x:c r="C13" s="28" t="str">
        <x:v>Forms and reinforcing</x:v>
      </x:c>
      <x:c r="D13" s="28" t="str">
        <x:v>Task</x:v>
      </x:c>
      <x:c r="E13" s="28" t="str">
        <x:v>High</x:v>
      </x:c>
      <x:c r="F13" s="28" t="str">
        <x:v>Superintendent</x:v>
      </x:c>
      <x:c r="G13" s="28" t="str">
        <x:v>Concrete Contractor</x:v>
      </x:c>
      <x:c r="H13" s="28" t="str">
        <x:v>SCH-006</x:v>
      </x:c>
      <x:c r="I13" s="28" t="n">
        <x:v>0</x:v>
      </x:c>
      <x:c r="J13" s="28" t="n">
        <x:v>8</x:v>
      </x:c>
      <x:c r="K13" s="40" t="n">
        <x:v>46301.5</x:v>
      </x:c>
      <x:c r="L13" s="48" t="n">
        <x:f>IF(C13="","",IF(K13&lt;&gt;"",K13,IF(H13&lt;&gt;"",IFERROR(INDEX($M$7:$M$106,MATCH(H13,$A$7:$A$106,0))+1+I13,""),'Project Setup'!$B$8)))</x:f>
        <x:v>46301.5</x:v>
      </x:c>
      <x:c r="M13" s="48" t="n">
        <x:f>IF(OR(L13="",J13=""),"",L13+MAX(1,J13)-1)</x:f>
        <x:v>46308.5</x:v>
      </x:c>
      <x:c r="N13" s="40" t="n">
        <x:v>46308.5</x:v>
      </x:c>
      <x:c r="O13" s="40"/>
      <x:c r="P13" s="40"/>
      <x:c r="Q13" s="49" t="n">
        <x:v>0</x:v>
      </x:c>
      <x:c r="R13" s="28" t="str">
        <x:v>To Do</x:v>
      </x:c>
      <x:c r="S13" s="50" t="n">
        <x:f>IF(OR(M13="",N13=""),"",M13-N13)</x:f>
        <x:v>0</x:v>
      </x:c>
      <x:c r="T13" s="29" t="str">
        <x:f>IF(C13="","",IF(OR(R13="Completed",Q13&gt;=1),"Complete",IF(R13="Waiting","Waiting",IF(M13&lt;TODAY(),"Behind",IF(L13&lt;=TODAY()+14,"Next 14 days","Planned")))))</x:f>
        <x:v>Planned</x:v>
      </x:c>
      <x:c r="U13" s="28" t="str">
        <x:v>Approved structural details</x:v>
      </x:c>
      <x:c r="V13" s="29" t="str">
        <x:f>IF(A13="","",IF(COUNTIF($A$7:$A$106,A13)&gt;1,"DUPLICATE ID",IF(H13="","OK",IF(H13=A13,"SELF REFERENCE",IF(COUNTIF($A$7:$A$106,H13)=0,"MISSING PREDECESSOR","OK")))))</x:f>
        <x:v>OK</x:v>
      </x:c>
      <x:c r="W13" s="52" t="n">
        <x:f>IF(AND($A13&lt;&gt;"",$L13&lt;='6-Week Lookahead'!$B$5+41,$M13&gt;='6-Week Lookahead'!$B$5),COUNTIF($W$6:W12,"&gt;0")+1,"")</x:f>
        <x:v>3</x:v>
      </x:c>
    </x:row>
    <x:row r="14">
      <x:c r="A14" s="28" t="str">
        <x:v>SCH-008</x:v>
      </x:c>
      <x:c r="B14" s="28" t="str">
        <x:v>Foundation</x:v>
      </x:c>
      <x:c r="C14" s="28" t="str">
        <x:v>Foundation inspection</x:v>
      </x:c>
      <x:c r="D14" s="28" t="str">
        <x:v>Inspection</x:v>
      </x:c>
      <x:c r="E14" s="28" t="str">
        <x:v>Urgent</x:v>
      </x:c>
      <x:c r="F14" s="28" t="str">
        <x:v>Project Manager</x:v>
      </x:c>
      <x:c r="G14" s="28" t="str">
        <x:v>Jurisdiction</x:v>
      </x:c>
      <x:c r="H14" s="28" t="str">
        <x:v>SCH-007</x:v>
      </x:c>
      <x:c r="I14" s="28" t="n">
        <x:v>0</x:v>
      </x:c>
      <x:c r="J14" s="28" t="n">
        <x:v>1</x:v>
      </x:c>
      <x:c r="K14" s="40" t="n">
        <x:v>46302.5</x:v>
      </x:c>
      <x:c r="L14" s="48" t="n">
        <x:f>IF(C14="","",IF(K14&lt;&gt;"",K14,IF(H14&lt;&gt;"",IFERROR(INDEX($M$7:$M$106,MATCH(H14,$A$7:$A$106,0))+1+I14,""),'Project Setup'!$B$8)))</x:f>
        <x:v>46302.5</x:v>
      </x:c>
      <x:c r="M14" s="48" t="n">
        <x:f>IF(OR(L14="",J14=""),"",L14+MAX(1,J14)-1)</x:f>
        <x:v>46302.5</x:v>
      </x:c>
      <x:c r="N14" s="40" t="n">
        <x:v>46302.5</x:v>
      </x:c>
      <x:c r="O14" s="40"/>
      <x:c r="P14" s="40"/>
      <x:c r="Q14" s="49" t="n">
        <x:v>0</x:v>
      </x:c>
      <x:c r="R14" s="28" t="str">
        <x:v>To Do</x:v>
      </x:c>
      <x:c r="S14" s="50" t="n">
        <x:f>IF(OR(M14="",N14=""),"",M14-N14)</x:f>
        <x:v>0</x:v>
      </x:c>
      <x:c r="T14" s="29" t="str">
        <x:f>IF(C14="","",IF(OR(R14="Completed",Q14&gt;=1),"Complete",IF(R14="Waiting","Waiting",IF(M14&lt;TODAY(),"Behind",IF(L14&lt;=TODAY()+14,"Next 14 days","Planned")))))</x:f>
        <x:v>Planned</x:v>
      </x:c>
      <x:c r="U14" s="28" t="str">
        <x:v>Inspection request lead time</x:v>
      </x:c>
      <x:c r="V14" s="29" t="str">
        <x:f>IF(A14="","",IF(COUNTIF($A$7:$A$106,A14)&gt;1,"DUPLICATE ID",IF(H14="","OK",IF(H14=A14,"SELF REFERENCE",IF(COUNTIF($A$7:$A$106,H14)=0,"MISSING PREDECESSOR","OK")))))</x:f>
        <x:v>OK</x:v>
      </x:c>
      <x:c r="W14" s="52" t="n">
        <x:f>IF(AND($A14&lt;&gt;"",$L14&lt;='6-Week Lookahead'!$B$5+41,$M14&gt;='6-Week Lookahead'!$B$5),COUNTIF($W$6:W13,"&gt;0")+1,"")</x:f>
        <x:v>4</x:v>
      </x:c>
    </x:row>
    <x:row r="15">
      <x:c r="A15" s="28" t="str">
        <x:v>SCH-009</x:v>
      </x:c>
      <x:c r="B15" s="28" t="str">
        <x:v>Foundation</x:v>
      </x:c>
      <x:c r="C15" s="28" t="str">
        <x:v>Foundation concrete</x:v>
      </x:c>
      <x:c r="D15" s="28" t="str">
        <x:v>Task</x:v>
      </x:c>
      <x:c r="E15" s="28" t="str">
        <x:v>High</x:v>
      </x:c>
      <x:c r="F15" s="28" t="str">
        <x:v>Superintendent</x:v>
      </x:c>
      <x:c r="G15" s="28" t="str">
        <x:v>Concrete Contractor</x:v>
      </x:c>
      <x:c r="H15" s="28" t="str">
        <x:v>SCH-008</x:v>
      </x:c>
      <x:c r="I15" s="28" t="n">
        <x:v>0</x:v>
      </x:c>
      <x:c r="J15" s="28" t="n">
        <x:v>3</x:v>
      </x:c>
      <x:c r="K15" s="40" t="n">
        <x:v>46307.5</x:v>
      </x:c>
      <x:c r="L15" s="48" t="n">
        <x:f>IF(C15="","",IF(K15&lt;&gt;"",K15,IF(H15&lt;&gt;"",IFERROR(INDEX($M$7:$M$106,MATCH(H15,$A$7:$A$106,0))+1+I15,""),'Project Setup'!$B$8)))</x:f>
        <x:v>46307.5</x:v>
      </x:c>
      <x:c r="M15" s="48" t="n">
        <x:f>IF(OR(L15="",J15=""),"",L15+MAX(1,J15)-1)</x:f>
        <x:v>46309.5</x:v>
      </x:c>
      <x:c r="N15" s="40" t="n">
        <x:v>46309.5</x:v>
      </x:c>
      <x:c r="O15" s="40"/>
      <x:c r="P15" s="40"/>
      <x:c r="Q15" s="49" t="n">
        <x:v>0</x:v>
      </x:c>
      <x:c r="R15" s="28" t="str">
        <x:v>To Do</x:v>
      </x:c>
      <x:c r="S15" s="50" t="n">
        <x:f>IF(OR(M15="",N15=""),"",M15-N15)</x:f>
        <x:v>0</x:v>
      </x:c>
      <x:c r="T15" s="29" t="str">
        <x:f>IF(C15="","",IF(OR(R15="Completed",Q15&gt;=1),"Complete",IF(R15="Waiting","Waiting",IF(M15&lt;TODAY(),"Behind",IF(L15&lt;=TODAY()+14,"Next 14 days","Planned")))))</x:f>
        <x:v>Planned</x:v>
      </x:c>
      <x:c r="U15" s="28" t="str">
        <x:v>Inspection passed and weather acceptable</x:v>
      </x:c>
      <x:c r="V15" s="29" t="str">
        <x:f>IF(A15="","",IF(COUNTIF($A$7:$A$106,A15)&gt;1,"DUPLICATE ID",IF(H15="","OK",IF(H15=A15,"SELF REFERENCE",IF(COUNTIF($A$7:$A$106,H15)=0,"MISSING PREDECESSOR","OK")))))</x:f>
        <x:v>OK</x:v>
      </x:c>
      <x:c r="W15" s="52" t="n">
        <x:f>IF(AND($A15&lt;&gt;"",$L15&lt;='6-Week Lookahead'!$B$5+41,$M15&gt;='6-Week Lookahead'!$B$5),COUNTIF($W$6:W14,"&gt;0")+1,"")</x:f>
        <x:v>5</x:v>
      </x:c>
    </x:row>
    <x:row r="16">
      <x:c r="A16" s="28" t="str">
        <x:v>SCH-010</x:v>
      </x:c>
      <x:c r="B16" s="28" t="str">
        <x:v>Framing &amp; Dry-In</x:v>
      </x:c>
      <x:c r="C16" s="28" t="str">
        <x:v>Floor and wall framing</x:v>
      </x:c>
      <x:c r="D16" s="28" t="str">
        <x:v>Task</x:v>
      </x:c>
      <x:c r="E16" s="28" t="str">
        <x:v>High</x:v>
      </x:c>
      <x:c r="F16" s="28" t="str">
        <x:v>Superintendent</x:v>
      </x:c>
      <x:c r="G16" s="28" t="str">
        <x:v>Framing Contractor</x:v>
      </x:c>
      <x:c r="H16" s="28" t="str">
        <x:v>SCH-009</x:v>
      </x:c>
      <x:c r="I16" s="28" t="n">
        <x:v>1</x:v>
      </x:c>
      <x:c r="J16" s="28" t="n">
        <x:v>20</x:v>
      </x:c>
      <x:c r="K16" s="40" t="n">
        <x:v>46336.5</x:v>
      </x:c>
      <x:c r="L16" s="48" t="n">
        <x:f>IF(C16="","",IF(K16&lt;&gt;"",K16,IF(H16&lt;&gt;"",IFERROR(INDEX($M$7:$M$106,MATCH(H16,$A$7:$A$106,0))+1+I16,""),'Project Setup'!$B$8)))</x:f>
        <x:v>46336.5</x:v>
      </x:c>
      <x:c r="M16" s="48" t="n">
        <x:f>IF(OR(L16="",J16=""),"",L16+MAX(1,J16)-1)</x:f>
        <x:v>46355.5</x:v>
      </x:c>
      <x:c r="N16" s="40" t="n">
        <x:v>46355.5</x:v>
      </x:c>
      <x:c r="O16" s="40"/>
      <x:c r="P16" s="40"/>
      <x:c r="Q16" s="49" t="n">
        <x:v>0</x:v>
      </x:c>
      <x:c r="R16" s="28" t="str">
        <x:v>To Do</x:v>
      </x:c>
      <x:c r="S16" s="50" t="n">
        <x:f>IF(OR(M16="",N16=""),"",M16-N16)</x:f>
        <x:v>0</x:v>
      </x:c>
      <x:c r="T16" s="29" t="str">
        <x:f>IF(C16="","",IF(OR(R16="Completed",Q16&gt;=1),"Complete",IF(R16="Waiting","Waiting",IF(M16&lt;TODAY(),"Behind",IF(L16&lt;=TODAY()+14,"Next 14 days","Planned")))))</x:f>
        <x:v>Planned</x:v>
      </x:c>
      <x:c r="U16" s="28" t="str">
        <x:v>Lumber delivery and crew date</x:v>
      </x:c>
      <x:c r="V16" s="29" t="str">
        <x:f>IF(A16="","",IF(COUNTIF($A$7:$A$106,A16)&gt;1,"DUPLICATE ID",IF(H16="","OK",IF(H16=A16,"SELF REFERENCE",IF(COUNTIF($A$7:$A$106,H16)=0,"MISSING PREDECESSOR","OK")))))</x:f>
        <x:v>OK</x:v>
      </x:c>
      <x:c r="W16" s="52" t="str">
        <x:f>IF(AND($A16&lt;&gt;"",$L16&lt;='6-Week Lookahead'!$B$5+41,$M16&gt;='6-Week Lookahead'!$B$5),COUNTIF($W$6:W15,"&gt;0")+1,"")</x:f>
      </x:c>
    </x:row>
    <x:row r="17">
      <x:c r="A17" s="28" t="str">
        <x:v>SCH-011</x:v>
      </x:c>
      <x:c r="B17" s="28" t="str">
        <x:v>Framing &amp; Dry-In</x:v>
      </x:c>
      <x:c r="C17" s="28" t="str">
        <x:v>Roof framing and sheathing</x:v>
      </x:c>
      <x:c r="D17" s="28" t="str">
        <x:v>Task</x:v>
      </x:c>
      <x:c r="E17" s="28" t="str">
        <x:v>High</x:v>
      </x:c>
      <x:c r="F17" s="28" t="str">
        <x:v>Superintendent</x:v>
      </x:c>
      <x:c r="G17" s="28" t="str">
        <x:v>Framing Contractor</x:v>
      </x:c>
      <x:c r="H17" s="28" t="str">
        <x:v>SCH-010</x:v>
      </x:c>
      <x:c r="I17" s="28" t="n">
        <x:v>-2</x:v>
      </x:c>
      <x:c r="J17" s="28" t="n">
        <x:v>10</x:v>
      </x:c>
      <x:c r="K17" s="40" t="n">
        <x:v>46346.5</x:v>
      </x:c>
      <x:c r="L17" s="48" t="n">
        <x:f>IF(C17="","",IF(K17&lt;&gt;"",K17,IF(H17&lt;&gt;"",IFERROR(INDEX($M$7:$M$106,MATCH(H17,$A$7:$A$106,0))+1+I17,""),'Project Setup'!$B$8)))</x:f>
        <x:v>46346.5</x:v>
      </x:c>
      <x:c r="M17" s="48" t="n">
        <x:f>IF(OR(L17="",J17=""),"",L17+MAX(1,J17)-1)</x:f>
        <x:v>46355.5</x:v>
      </x:c>
      <x:c r="N17" s="40" t="n">
        <x:v>46355.5</x:v>
      </x:c>
      <x:c r="O17" s="40"/>
      <x:c r="P17" s="40"/>
      <x:c r="Q17" s="49" t="n">
        <x:v>0</x:v>
      </x:c>
      <x:c r="R17" s="28" t="str">
        <x:v>To Do</x:v>
      </x:c>
      <x:c r="S17" s="50" t="n">
        <x:f>IF(OR(M17="",N17=""),"",M17-N17)</x:f>
        <x:v>0</x:v>
      </x:c>
      <x:c r="T17" s="29" t="str">
        <x:f>IF(C17="","",IF(OR(R17="Completed",Q17&gt;=1),"Complete",IF(R17="Waiting","Waiting",IF(M17&lt;TODAY(),"Behind",IF(L17&lt;=TODAY()+14,"Next 14 days","Planned")))))</x:f>
        <x:v>Planned</x:v>
      </x:c>
      <x:c r="U17" s="28" t="str">
        <x:v>Truss delivery</x:v>
      </x:c>
      <x:c r="V17" s="29" t="str">
        <x:f>IF(A17="","",IF(COUNTIF($A$7:$A$106,A17)&gt;1,"DUPLICATE ID",IF(H17="","OK",IF(H17=A17,"SELF REFERENCE",IF(COUNTIF($A$7:$A$106,H17)=0,"MISSING PREDECESSOR","OK")))))</x:f>
        <x:v>OK</x:v>
      </x:c>
      <x:c r="W17" s="52" t="str">
        <x:f>IF(AND($A17&lt;&gt;"",$L17&lt;='6-Week Lookahead'!$B$5+41,$M17&gt;='6-Week Lookahead'!$B$5),COUNTIF($W$6:W16,"&gt;0")+1,"")</x:f>
      </x:c>
    </x:row>
    <x:row r="18">
      <x:c r="A18" s="28" t="str">
        <x:v>SCH-012</x:v>
      </x:c>
      <x:c r="B18" s="28" t="str">
        <x:v>Framing &amp; Dry-In</x:v>
      </x:c>
      <x:c r="C18" s="28" t="str">
        <x:v>Windows and exterior doors</x:v>
      </x:c>
      <x:c r="D18" s="28" t="str">
        <x:v>Delivery</x:v>
      </x:c>
      <x:c r="E18" s="28" t="str">
        <x:v>High</x:v>
      </x:c>
      <x:c r="F18" s="28" t="str">
        <x:v>Project Manager</x:v>
      </x:c>
      <x:c r="G18" s="28" t="str">
        <x:v>Window Supplier</x:v>
      </x:c>
      <x:c r="H18" s="28" t="str">
        <x:v>SCH-011</x:v>
      </x:c>
      <x:c r="I18" s="28" t="n">
        <x:v>0</x:v>
      </x:c>
      <x:c r="J18" s="28" t="n">
        <x:v>8</x:v>
      </x:c>
      <x:c r="K18" s="40" t="n">
        <x:v>46358.5</x:v>
      </x:c>
      <x:c r="L18" s="48" t="n">
        <x:f>IF(C18="","",IF(K18&lt;&gt;"",K18,IF(H18&lt;&gt;"",IFERROR(INDEX($M$7:$M$106,MATCH(H18,$A$7:$A$106,0))+1+I18,""),'Project Setup'!$B$8)))</x:f>
        <x:v>46358.5</x:v>
      </x:c>
      <x:c r="M18" s="48" t="n">
        <x:f>IF(OR(L18="",J18=""),"",L18+MAX(1,J18)-1)</x:f>
        <x:v>46365.5</x:v>
      </x:c>
      <x:c r="N18" s="40" t="n">
        <x:v>46365.5</x:v>
      </x:c>
      <x:c r="O18" s="40"/>
      <x:c r="P18" s="40"/>
      <x:c r="Q18" s="49" t="n">
        <x:v>0</x:v>
      </x:c>
      <x:c r="R18" s="28" t="str">
        <x:v>Waiting</x:v>
      </x:c>
      <x:c r="S18" s="50" t="n">
        <x:f>IF(OR(M18="",N18=""),"",M18-N18)</x:f>
        <x:v>0</x:v>
      </x:c>
      <x:c r="T18" s="29" t="str">
        <x:f>IF(C18="","",IF(OR(R18="Completed",Q18&gt;=1),"Complete",IF(R18="Waiting","Waiting",IF(M18&lt;TODAY(),"Behind",IF(L18&lt;=TODAY()+14,"Next 14 days","Planned")))))</x:f>
        <x:v>Waiting</x:v>
      </x:c>
      <x:c r="U18" s="28" t="str">
        <x:v>Supplier production confirmation</x:v>
      </x:c>
      <x:c r="V18" s="29" t="str">
        <x:f>IF(A18="","",IF(COUNTIF($A$7:$A$106,A18)&gt;1,"DUPLICATE ID",IF(H18="","OK",IF(H18=A18,"SELF REFERENCE",IF(COUNTIF($A$7:$A$106,H18)=0,"MISSING PREDECESSOR","OK")))))</x:f>
        <x:v>OK</x:v>
      </x:c>
      <x:c r="W18" s="52" t="str">
        <x:f>IF(AND($A18&lt;&gt;"",$L18&lt;='6-Week Lookahead'!$B$5+41,$M18&gt;='6-Week Lookahead'!$B$5),COUNTIF($W$6:W17,"&gt;0")+1,"")</x:f>
      </x:c>
    </x:row>
    <x:row r="19">
      <x:c r="A19" s="28" t="str">
        <x:v>SCH-013</x:v>
      </x:c>
      <x:c r="B19" s="28" t="str">
        <x:v>Framing &amp; Dry-In</x:v>
      </x:c>
      <x:c r="C19" s="28" t="str">
        <x:v>Roofing and weather-tight milestone</x:v>
      </x:c>
      <x:c r="D19" s="28" t="str">
        <x:v>Milestone</x:v>
      </x:c>
      <x:c r="E19" s="28" t="str">
        <x:v>Urgent</x:v>
      </x:c>
      <x:c r="F19" s="28" t="str">
        <x:v>Superintendent</x:v>
      </x:c>
      <x:c r="G19" s="28" t="str">
        <x:v>Roofing Contractor</x:v>
      </x:c>
      <x:c r="H19" s="28" t="str">
        <x:v>SCH-012</x:v>
      </x:c>
      <x:c r="I19" s="28" t="n">
        <x:v>0</x:v>
      </x:c>
      <x:c r="J19" s="28" t="n">
        <x:v>7</x:v>
      </x:c>
      <x:c r="K19" s="40" t="n">
        <x:v>46367.5</x:v>
      </x:c>
      <x:c r="L19" s="48" t="n">
        <x:f>IF(C19="","",IF(K19&lt;&gt;"",K19,IF(H19&lt;&gt;"",IFERROR(INDEX($M$7:$M$106,MATCH(H19,$A$7:$A$106,0))+1+I19,""),'Project Setup'!$B$8)))</x:f>
        <x:v>46367.5</x:v>
      </x:c>
      <x:c r="M19" s="48" t="n">
        <x:f>IF(OR(L19="",J19=""),"",L19+MAX(1,J19)-1)</x:f>
        <x:v>46373.5</x:v>
      </x:c>
      <x:c r="N19" s="40" t="n">
        <x:v>46373.5</x:v>
      </x:c>
      <x:c r="O19" s="40"/>
      <x:c r="P19" s="40"/>
      <x:c r="Q19" s="49" t="n">
        <x:v>0</x:v>
      </x:c>
      <x:c r="R19" s="28" t="str">
        <x:v>To Do</x:v>
      </x:c>
      <x:c r="S19" s="50" t="n">
        <x:f>IF(OR(M19="",N19=""),"",M19-N19)</x:f>
        <x:v>0</x:v>
      </x:c>
      <x:c r="T19" s="29" t="str">
        <x:f>IF(C19="","",IF(OR(R19="Completed",Q19&gt;=1),"Complete",IF(R19="Waiting","Waiting",IF(M19&lt;TODAY(),"Behind",IF(L19&lt;=TODAY()+14,"Next 14 days","Planned")))))</x:f>
        <x:v>Planned</x:v>
      </x:c>
      <x:c r="U19" s="28" t="str">
        <x:v>Roofing material availability</x:v>
      </x:c>
      <x:c r="V19" s="29" t="str">
        <x:f>IF(A19="","",IF(COUNTIF($A$7:$A$106,A19)&gt;1,"DUPLICATE ID",IF(H19="","OK",IF(H19=A19,"SELF REFERENCE",IF(COUNTIF($A$7:$A$106,H19)=0,"MISSING PREDECESSOR","OK")))))</x:f>
        <x:v>OK</x:v>
      </x:c>
      <x:c r="W19" s="52" t="str">
        <x:f>IF(AND($A19&lt;&gt;"",$L19&lt;='6-Week Lookahead'!$B$5+41,$M19&gt;='6-Week Lookahead'!$B$5),COUNTIF($W$6:W18,"&gt;0")+1,"")</x:f>
      </x:c>
    </x:row>
    <x:row r="20">
      <x:c r="A20" s="28" t="str">
        <x:v>SCH-014</x:v>
      </x:c>
      <x:c r="B20" s="28" t="str">
        <x:v>Framing &amp; Dry-In</x:v>
      </x:c>
      <x:c r="C20" s="28" t="str">
        <x:v>Framing inspection</x:v>
      </x:c>
      <x:c r="D20" s="28" t="str">
        <x:v>Inspection</x:v>
      </x:c>
      <x:c r="E20" s="28" t="str">
        <x:v>Urgent</x:v>
      </x:c>
      <x:c r="F20" s="28" t="str">
        <x:v>Project Manager</x:v>
      </x:c>
      <x:c r="G20" s="28" t="str">
        <x:v>Jurisdiction</x:v>
      </x:c>
      <x:c r="H20" s="28" t="str">
        <x:v>SCH-013</x:v>
      </x:c>
      <x:c r="I20" s="28" t="n">
        <x:v>0</x:v>
      </x:c>
      <x:c r="J20" s="28" t="n">
        <x:v>1</x:v>
      </x:c>
      <x:c r="K20" s="40" t="n">
        <x:v>46370.5</x:v>
      </x:c>
      <x:c r="L20" s="48" t="n">
        <x:f>IF(C20="","",IF(K20&lt;&gt;"",K20,IF(H20&lt;&gt;"",IFERROR(INDEX($M$7:$M$106,MATCH(H20,$A$7:$A$106,0))+1+I20,""),'Project Setup'!$B$8)))</x:f>
        <x:v>46370.5</x:v>
      </x:c>
      <x:c r="M20" s="48" t="n">
        <x:f>IF(OR(L20="",J20=""),"",L20+MAX(1,J20)-1)</x:f>
        <x:v>46370.5</x:v>
      </x:c>
      <x:c r="N20" s="40" t="n">
        <x:v>46370.5</x:v>
      </x:c>
      <x:c r="O20" s="40"/>
      <x:c r="P20" s="40"/>
      <x:c r="Q20" s="49" t="n">
        <x:v>0</x:v>
      </x:c>
      <x:c r="R20" s="28" t="str">
        <x:v>To Do</x:v>
      </x:c>
      <x:c r="S20" s="50" t="n">
        <x:f>IF(OR(M20="",N20=""),"",M20-N20)</x:f>
        <x:v>0</x:v>
      </x:c>
      <x:c r="T20" s="29" t="str">
        <x:f>IF(C20="","",IF(OR(R20="Completed",Q20&gt;=1),"Complete",IF(R20="Waiting","Waiting",IF(M20&lt;TODAY(),"Behind",IF(L20&lt;=TODAY()+14,"Next 14 days","Planned")))))</x:f>
        <x:v>Planned</x:v>
      </x:c>
      <x:c r="U20" s="28" t="str">
        <x:v>Correction walk before request</x:v>
      </x:c>
      <x:c r="V20" s="29" t="str">
        <x:f>IF(A20="","",IF(COUNTIF($A$7:$A$106,A20)&gt;1,"DUPLICATE ID",IF(H20="","OK",IF(H20=A20,"SELF REFERENCE",IF(COUNTIF($A$7:$A$106,H20)=0,"MISSING PREDECESSOR","OK")))))</x:f>
        <x:v>OK</x:v>
      </x:c>
      <x:c r="W20" s="52" t="str">
        <x:f>IF(AND($A20&lt;&gt;"",$L20&lt;='6-Week Lookahead'!$B$5+41,$M20&gt;='6-Week Lookahead'!$B$5),COUNTIF($W$6:W19,"&gt;0")+1,"")</x:f>
      </x:c>
    </x:row>
    <x:row r="21">
      <x:c r="A21" s="28" t="str">
        <x:v>SCH-015</x:v>
      </x:c>
      <x:c r="B21" s="28" t="str">
        <x:v>Rough Systems</x:v>
      </x:c>
      <x:c r="C21" s="28" t="str">
        <x:v>Rough plumbing</x:v>
      </x:c>
      <x:c r="D21" s="28" t="str">
        <x:v>Task</x:v>
      </x:c>
      <x:c r="E21" s="28" t="str">
        <x:v>High</x:v>
      </x:c>
      <x:c r="F21" s="28" t="str">
        <x:v>Superintendent</x:v>
      </x:c>
      <x:c r="G21" s="28" t="str">
        <x:v>Plumbing Contractor</x:v>
      </x:c>
      <x:c r="H21" s="28" t="str">
        <x:v>SCH-014</x:v>
      </x:c>
      <x:c r="I21" s="28" t="n">
        <x:v>0</x:v>
      </x:c>
      <x:c r="J21" s="28" t="n">
        <x:v>10</x:v>
      </x:c>
      <x:c r="K21" s="40" t="n">
        <x:v>46385.5</x:v>
      </x:c>
      <x:c r="L21" s="48" t="n">
        <x:f>IF(C21="","",IF(K21&lt;&gt;"",K21,IF(H21&lt;&gt;"",IFERROR(INDEX($M$7:$M$106,MATCH(H21,$A$7:$A$106,0))+1+I21,""),'Project Setup'!$B$8)))</x:f>
        <x:v>46385.5</x:v>
      </x:c>
      <x:c r="M21" s="48" t="n">
        <x:f>IF(OR(L21="",J21=""),"",L21+MAX(1,J21)-1)</x:f>
        <x:v>46394.5</x:v>
      </x:c>
      <x:c r="N21" s="40" t="n">
        <x:v>46394.5</x:v>
      </x:c>
      <x:c r="O21" s="40"/>
      <x:c r="P21" s="40"/>
      <x:c r="Q21" s="49" t="n">
        <x:v>0</x:v>
      </x:c>
      <x:c r="R21" s="28" t="str">
        <x:v>To Do</x:v>
      </x:c>
      <x:c r="S21" s="50" t="n">
        <x:f>IF(OR(M21="",N21=""),"",M21-N21)</x:f>
        <x:v>0</x:v>
      </x:c>
      <x:c r="T21" s="29" t="str">
        <x:f>IF(C21="","",IF(OR(R21="Completed",Q21&gt;=1),"Complete",IF(R21="Waiting","Waiting",IF(M21&lt;TODAY(),"Behind",IF(L21&lt;=TODAY()+14,"Next 14 days","Planned")))))</x:f>
        <x:v>Planned</x:v>
      </x:c>
      <x:c r="U21" s="28" t="str">
        <x:v>Fixture and valve selections</x:v>
      </x:c>
      <x:c r="V21" s="29" t="str">
        <x:f>IF(A21="","",IF(COUNTIF($A$7:$A$106,A21)&gt;1,"DUPLICATE ID",IF(H21="","OK",IF(H21=A21,"SELF REFERENCE",IF(COUNTIF($A$7:$A$106,H21)=0,"MISSING PREDECESSOR","OK")))))</x:f>
        <x:v>OK</x:v>
      </x:c>
      <x:c r="W21" s="52" t="str">
        <x:f>IF(AND($A21&lt;&gt;"",$L21&lt;='6-Week Lookahead'!$B$5+41,$M21&gt;='6-Week Lookahead'!$B$5),COUNTIF($W$6:W20,"&gt;0")+1,"")</x:f>
      </x:c>
    </x:row>
    <x:row r="22">
      <x:c r="A22" s="28" t="str">
        <x:v>SCH-016</x:v>
      </x:c>
      <x:c r="B22" s="28" t="str">
        <x:v>Rough Systems</x:v>
      </x:c>
      <x:c r="C22" s="28" t="str">
        <x:v>Rough electrical</x:v>
      </x:c>
      <x:c r="D22" s="28" t="str">
        <x:v>Task</x:v>
      </x:c>
      <x:c r="E22" s="28" t="str">
        <x:v>High</x:v>
      </x:c>
      <x:c r="F22" s="28" t="str">
        <x:v>Superintendent</x:v>
      </x:c>
      <x:c r="G22" s="28" t="str">
        <x:v>Electrical Contractor</x:v>
      </x:c>
      <x:c r="H22" s="28" t="str">
        <x:v>SCH-014</x:v>
      </x:c>
      <x:c r="I22" s="28" t="n">
        <x:v>0</x:v>
      </x:c>
      <x:c r="J22" s="28" t="n">
        <x:v>10</x:v>
      </x:c>
      <x:c r="K22" s="40" t="n">
        <x:v>46385.5</x:v>
      </x:c>
      <x:c r="L22" s="48" t="n">
        <x:f>IF(C22="","",IF(K22&lt;&gt;"",K22,IF(H22&lt;&gt;"",IFERROR(INDEX($M$7:$M$106,MATCH(H22,$A$7:$A$106,0))+1+I22,""),'Project Setup'!$B$8)))</x:f>
        <x:v>46385.5</x:v>
      </x:c>
      <x:c r="M22" s="48" t="n">
        <x:f>IF(OR(L22="",J22=""),"",L22+MAX(1,J22)-1)</x:f>
        <x:v>46394.5</x:v>
      </x:c>
      <x:c r="N22" s="40" t="n">
        <x:v>46394.5</x:v>
      </x:c>
      <x:c r="O22" s="40"/>
      <x:c r="P22" s="40"/>
      <x:c r="Q22" s="49" t="n">
        <x:v>0</x:v>
      </x:c>
      <x:c r="R22" s="28" t="str">
        <x:v>To Do</x:v>
      </x:c>
      <x:c r="S22" s="50" t="n">
        <x:f>IF(OR(M22="",N22=""),"",M22-N22)</x:f>
        <x:v>0</x:v>
      </x:c>
      <x:c r="T22" s="29" t="str">
        <x:f>IF(C22="","",IF(OR(R22="Completed",Q22&gt;=1),"Complete",IF(R22="Waiting","Waiting",IF(M22&lt;TODAY(),"Behind",IF(L22&lt;=TODAY()+14,"Next 14 days","Planned")))))</x:f>
        <x:v>Planned</x:v>
      </x:c>
      <x:c r="U22" s="28" t="str">
        <x:v>Lighting plan approved</x:v>
      </x:c>
      <x:c r="V22" s="29" t="str">
        <x:f>IF(A22="","",IF(COUNTIF($A$7:$A$106,A22)&gt;1,"DUPLICATE ID",IF(H22="","OK",IF(H22=A22,"SELF REFERENCE",IF(COUNTIF($A$7:$A$106,H22)=0,"MISSING PREDECESSOR","OK")))))</x:f>
        <x:v>OK</x:v>
      </x:c>
      <x:c r="W22" s="52" t="str">
        <x:f>IF(AND($A22&lt;&gt;"",$L22&lt;='6-Week Lookahead'!$B$5+41,$M22&gt;='6-Week Lookahead'!$B$5),COUNTIF($W$6:W21,"&gt;0")+1,"")</x:f>
      </x:c>
    </x:row>
    <x:row r="23">
      <x:c r="A23" s="28" t="str">
        <x:v>SCH-017</x:v>
      </x:c>
      <x:c r="B23" s="28" t="str">
        <x:v>Rough Systems</x:v>
      </x:c>
      <x:c r="C23" s="28" t="str">
        <x:v>Rough HVAC</x:v>
      </x:c>
      <x:c r="D23" s="28" t="str">
        <x:v>Task</x:v>
      </x:c>
      <x:c r="E23" s="28" t="str">
        <x:v>High</x:v>
      </x:c>
      <x:c r="F23" s="28" t="str">
        <x:v>Superintendent</x:v>
      </x:c>
      <x:c r="G23" s="28" t="str">
        <x:v>HVAC Contractor</x:v>
      </x:c>
      <x:c r="H23" s="28" t="str">
        <x:v>SCH-014</x:v>
      </x:c>
      <x:c r="I23" s="28" t="n">
        <x:v>0</x:v>
      </x:c>
      <x:c r="J23" s="28" t="n">
        <x:v>9</x:v>
      </x:c>
      <x:c r="K23" s="40" t="n">
        <x:v>46384.5</x:v>
      </x:c>
      <x:c r="L23" s="48" t="n">
        <x:f>IF(C23="","",IF(K23&lt;&gt;"",K23,IF(H23&lt;&gt;"",IFERROR(INDEX($M$7:$M$106,MATCH(H23,$A$7:$A$106,0))+1+I23,""),'Project Setup'!$B$8)))</x:f>
        <x:v>46384.5</x:v>
      </x:c>
      <x:c r="M23" s="48" t="n">
        <x:f>IF(OR(L23="",J23=""),"",L23+MAX(1,J23)-1)</x:f>
        <x:v>46392.5</x:v>
      </x:c>
      <x:c r="N23" s="40" t="n">
        <x:v>46392.5</x:v>
      </x:c>
      <x:c r="O23" s="40"/>
      <x:c r="P23" s="40"/>
      <x:c r="Q23" s="49" t="n">
        <x:v>0</x:v>
      </x:c>
      <x:c r="R23" s="28" t="str">
        <x:v>To Do</x:v>
      </x:c>
      <x:c r="S23" s="50" t="n">
        <x:f>IF(OR(M23="",N23=""),"",M23-N23)</x:f>
        <x:v>0</x:v>
      </x:c>
      <x:c r="T23" s="29" t="str">
        <x:f>IF(C23="","",IF(OR(R23="Completed",Q23&gt;=1),"Complete",IF(R23="Waiting","Waiting",IF(M23&lt;TODAY(),"Behind",IF(L23&lt;=TODAY()+14,"Next 14 days","Planned")))))</x:f>
        <x:v>Planned</x:v>
      </x:c>
      <x:c r="U23" s="28" t="str">
        <x:v>Equipment lead time</x:v>
      </x:c>
      <x:c r="V23" s="29" t="str">
        <x:f>IF(A23="","",IF(COUNTIF($A$7:$A$106,A23)&gt;1,"DUPLICATE ID",IF(H23="","OK",IF(H23=A23,"SELF REFERENCE",IF(COUNTIF($A$7:$A$106,H23)=0,"MISSING PREDECESSOR","OK")))))</x:f>
        <x:v>OK</x:v>
      </x:c>
      <x:c r="W23" s="52" t="str">
        <x:f>IF(AND($A23&lt;&gt;"",$L23&lt;='6-Week Lookahead'!$B$5+41,$M23&gt;='6-Week Lookahead'!$B$5),COUNTIF($W$6:W22,"&gt;0")+1,"")</x:f>
      </x:c>
    </x:row>
    <x:row r="24">
      <x:c r="A24" s="28" t="str">
        <x:v>SCH-018</x:v>
      </x:c>
      <x:c r="B24" s="28" t="str">
        <x:v>Rough Systems</x:v>
      </x:c>
      <x:c r="C24" s="28" t="str">
        <x:v>Rough MEP inspections</x:v>
      </x:c>
      <x:c r="D24" s="28" t="str">
        <x:v>Inspection</x:v>
      </x:c>
      <x:c r="E24" s="28" t="str">
        <x:v>Urgent</x:v>
      </x:c>
      <x:c r="F24" s="28" t="str">
        <x:v>Project Manager</x:v>
      </x:c>
      <x:c r="G24" s="28" t="str">
        <x:v>Jurisdiction</x:v>
      </x:c>
      <x:c r="H24" s="28" t="str">
        <x:v>SCH-015</x:v>
      </x:c>
      <x:c r="I24" s="28" t="n">
        <x:v>10</x:v>
      </x:c>
      <x:c r="J24" s="28" t="n">
        <x:v>2</x:v>
      </x:c>
      <x:c r="K24" s="40" t="n">
        <x:v>46399.5</x:v>
      </x:c>
      <x:c r="L24" s="48" t="n">
        <x:f>IF(C24="","",IF(K24&lt;&gt;"",K24,IF(H24&lt;&gt;"",IFERROR(INDEX($M$7:$M$106,MATCH(H24,$A$7:$A$106,0))+1+I24,""),'Project Setup'!$B$8)))</x:f>
        <x:v>46399.5</x:v>
      </x:c>
      <x:c r="M24" s="48" t="n">
        <x:f>IF(OR(L24="",J24=""),"",L24+MAX(1,J24)-1)</x:f>
        <x:v>46400.5</x:v>
      </x:c>
      <x:c r="N24" s="40" t="n">
        <x:v>46400.5</x:v>
      </x:c>
      <x:c r="O24" s="40"/>
      <x:c r="P24" s="40"/>
      <x:c r="Q24" s="49" t="n">
        <x:v>0</x:v>
      </x:c>
      <x:c r="R24" s="28" t="str">
        <x:v>To Do</x:v>
      </x:c>
      <x:c r="S24" s="50" t="n">
        <x:f>IF(OR(M24="",N24=""),"",M24-N24)</x:f>
        <x:v>0</x:v>
      </x:c>
      <x:c r="T24" s="29" t="str">
        <x:f>IF(C24="","",IF(OR(R24="Completed",Q24&gt;=1),"Complete",IF(R24="Waiting","Waiting",IF(M24&lt;TODAY(),"Behind",IF(L24&lt;=TODAY()+14,"Next 14 days","Planned")))))</x:f>
        <x:v>Planned</x:v>
      </x:c>
      <x:c r="U24" s="28" t="str">
        <x:v>All rough trades complete</x:v>
      </x:c>
      <x:c r="V24" s="29" t="str">
        <x:f>IF(A24="","",IF(COUNTIF($A$7:$A$106,A24)&gt;1,"DUPLICATE ID",IF(H24="","OK",IF(H24=A24,"SELF REFERENCE",IF(COUNTIF($A$7:$A$106,H24)=0,"MISSING PREDECESSOR","OK")))))</x:f>
        <x:v>OK</x:v>
      </x:c>
      <x:c r="W24" s="52" t="str">
        <x:f>IF(AND($A24&lt;&gt;"",$L24&lt;='6-Week Lookahead'!$B$5+41,$M24&gt;='6-Week Lookahead'!$B$5),COUNTIF($W$6:W23,"&gt;0")+1,"")</x:f>
      </x:c>
    </x:row>
    <x:row r="25">
      <x:c r="A25" s="28" t="str">
        <x:v>SCH-019</x:v>
      </x:c>
      <x:c r="B25" s="28" t="str">
        <x:v>Insulation &amp; Drywall</x:v>
      </x:c>
      <x:c r="C25" s="28" t="str">
        <x:v>Insulation and inspection</x:v>
      </x:c>
      <x:c r="D25" s="28" t="str">
        <x:v>Inspection</x:v>
      </x:c>
      <x:c r="E25" s="28" t="str">
        <x:v>High</x:v>
      </x:c>
      <x:c r="F25" s="28" t="str">
        <x:v>Superintendent</x:v>
      </x:c>
      <x:c r="G25" s="28" t="str">
        <x:v>Insulation Contractor</x:v>
      </x:c>
      <x:c r="H25" s="28" t="str">
        <x:v>SCH-018</x:v>
      </x:c>
      <x:c r="I25" s="28" t="n">
        <x:v>0</x:v>
      </x:c>
      <x:c r="J25" s="28" t="n">
        <x:v>6</x:v>
      </x:c>
      <x:c r="K25" s="40" t="n">
        <x:v>46407.5</x:v>
      </x:c>
      <x:c r="L25" s="48" t="n">
        <x:f>IF(C25="","",IF(K25&lt;&gt;"",K25,IF(H25&lt;&gt;"",IFERROR(INDEX($M$7:$M$106,MATCH(H25,$A$7:$A$106,0))+1+I25,""),'Project Setup'!$B$8)))</x:f>
        <x:v>46407.5</x:v>
      </x:c>
      <x:c r="M25" s="48" t="n">
        <x:f>IF(OR(L25="",J25=""),"",L25+MAX(1,J25)-1)</x:f>
        <x:v>46412.5</x:v>
      </x:c>
      <x:c r="N25" s="40" t="n">
        <x:v>46412.5</x:v>
      </x:c>
      <x:c r="O25" s="40"/>
      <x:c r="P25" s="40"/>
      <x:c r="Q25" s="49" t="n">
        <x:v>0</x:v>
      </x:c>
      <x:c r="R25" s="28" t="str">
        <x:v>To Do</x:v>
      </x:c>
      <x:c r="S25" s="50" t="n">
        <x:f>IF(OR(M25="",N25=""),"",M25-N25)</x:f>
        <x:v>0</x:v>
      </x:c>
      <x:c r="T25" s="29" t="str">
        <x:f>IF(C25="","",IF(OR(R25="Completed",Q25&gt;=1),"Complete",IF(R25="Waiting","Waiting",IF(M25&lt;TODAY(),"Behind",IF(L25&lt;=TODAY()+14,"Next 14 days","Planned")))))</x:f>
        <x:v>Planned</x:v>
      </x:c>
      <x:c r="U25" s="28" t="str">
        <x:v>Rough inspections passed</x:v>
      </x:c>
      <x:c r="V25" s="29" t="str">
        <x:f>IF(A25="","",IF(COUNTIF($A$7:$A$106,A25)&gt;1,"DUPLICATE ID",IF(H25="","OK",IF(H25=A25,"SELF REFERENCE",IF(COUNTIF($A$7:$A$106,H25)=0,"MISSING PREDECESSOR","OK")))))</x:f>
        <x:v>OK</x:v>
      </x:c>
      <x:c r="W25" s="52" t="str">
        <x:f>IF(AND($A25&lt;&gt;"",$L25&lt;='6-Week Lookahead'!$B$5+41,$M25&gt;='6-Week Lookahead'!$B$5),COUNTIF($W$6:W24,"&gt;0")+1,"")</x:f>
      </x:c>
    </x:row>
    <x:row r="26">
      <x:c r="A26" s="28" t="str">
        <x:v>SCH-020</x:v>
      </x:c>
      <x:c r="B26" s="28" t="str">
        <x:v>Insulation &amp; Drywall</x:v>
      </x:c>
      <x:c r="C26" s="28" t="str">
        <x:v>Drywall hang and finish</x:v>
      </x:c>
      <x:c r="D26" s="28" t="str">
        <x:v>Task</x:v>
      </x:c>
      <x:c r="E26" s="28" t="str">
        <x:v>High</x:v>
      </x:c>
      <x:c r="F26" s="28" t="str">
        <x:v>Superintendent</x:v>
      </x:c>
      <x:c r="G26" s="28" t="str">
        <x:v>Drywall Contractor</x:v>
      </x:c>
      <x:c r="H26" s="28" t="str">
        <x:v>SCH-019</x:v>
      </x:c>
      <x:c r="I26" s="28" t="n">
        <x:v>0</x:v>
      </x:c>
      <x:c r="J26" s="28" t="n">
        <x:v>18</x:v>
      </x:c>
      <x:c r="K26" s="40" t="n">
        <x:v>46433.5</x:v>
      </x:c>
      <x:c r="L26" s="48" t="n">
        <x:f>IF(C26="","",IF(K26&lt;&gt;"",K26,IF(H26&lt;&gt;"",IFERROR(INDEX($M$7:$M$106,MATCH(H26,$A$7:$A$106,0))+1+I26,""),'Project Setup'!$B$8)))</x:f>
        <x:v>46433.5</x:v>
      </x:c>
      <x:c r="M26" s="48" t="n">
        <x:f>IF(OR(L26="",J26=""),"",L26+MAX(1,J26)-1)</x:f>
        <x:v>46450.5</x:v>
      </x:c>
      <x:c r="N26" s="40" t="n">
        <x:v>46450.5</x:v>
      </x:c>
      <x:c r="O26" s="40"/>
      <x:c r="P26" s="40"/>
      <x:c r="Q26" s="49" t="n">
        <x:v>0</x:v>
      </x:c>
      <x:c r="R26" s="28" t="str">
        <x:v>To Do</x:v>
      </x:c>
      <x:c r="S26" s="50" t="n">
        <x:f>IF(OR(M26="",N26=""),"",M26-N26)</x:f>
        <x:v>0</x:v>
      </x:c>
      <x:c r="T26" s="29" t="str">
        <x:f>IF(C26="","",IF(OR(R26="Completed",Q26&gt;=1),"Complete",IF(R26="Waiting","Waiting",IF(M26&lt;TODAY(),"Behind",IF(L26&lt;=TODAY()+14,"Next 14 days","Planned")))))</x:f>
        <x:v>Planned</x:v>
      </x:c>
      <x:c r="U26" s="28" t="str">
        <x:v>Moisture and heating conditions</x:v>
      </x:c>
      <x:c r="V26" s="29" t="str">
        <x:f>IF(A26="","",IF(COUNTIF($A$7:$A$106,A26)&gt;1,"DUPLICATE ID",IF(H26="","OK",IF(H26=A26,"SELF REFERENCE",IF(COUNTIF($A$7:$A$106,H26)=0,"MISSING PREDECESSOR","OK")))))</x:f>
        <x:v>OK</x:v>
      </x:c>
      <x:c r="W26" s="52" t="str">
        <x:f>IF(AND($A26&lt;&gt;"",$L26&lt;='6-Week Lookahead'!$B$5+41,$M26&gt;='6-Week Lookahead'!$B$5),COUNTIF($W$6:W25,"&gt;0")+1,"")</x:f>
      </x:c>
    </x:row>
    <x:row r="27">
      <x:c r="A27" s="28" t="str">
        <x:v>SCH-021</x:v>
      </x:c>
      <x:c r="B27" s="28" t="str">
        <x:v>Interior Finishes</x:v>
      </x:c>
      <x:c r="C27" s="28" t="str">
        <x:v>Cabinet delivery and installation</x:v>
      </x:c>
      <x:c r="D27" s="28" t="str">
        <x:v>Delivery</x:v>
      </x:c>
      <x:c r="E27" s="28" t="str">
        <x:v>High</x:v>
      </x:c>
      <x:c r="F27" s="28" t="str">
        <x:v>Project Manager</x:v>
      </x:c>
      <x:c r="G27" s="28" t="str">
        <x:v>Cabinet Vendor</x:v>
      </x:c>
      <x:c r="H27" s="28" t="str">
        <x:v>SCH-020</x:v>
      </x:c>
      <x:c r="I27" s="28" t="n">
        <x:v>0</x:v>
      </x:c>
      <x:c r="J27" s="28" t="n">
        <x:v>10</x:v>
      </x:c>
      <x:c r="K27" s="40" t="n">
        <x:v>46447.5</x:v>
      </x:c>
      <x:c r="L27" s="48" t="n">
        <x:f>IF(C27="","",IF(K27&lt;&gt;"",K27,IF(H27&lt;&gt;"",IFERROR(INDEX($M$7:$M$106,MATCH(H27,$A$7:$A$106,0))+1+I27,""),'Project Setup'!$B$8)))</x:f>
        <x:v>46447.5</x:v>
      </x:c>
      <x:c r="M27" s="48" t="n">
        <x:f>IF(OR(L27="",J27=""),"",L27+MAX(1,J27)-1)</x:f>
        <x:v>46456.5</x:v>
      </x:c>
      <x:c r="N27" s="40" t="n">
        <x:v>46456.5</x:v>
      </x:c>
      <x:c r="O27" s="40"/>
      <x:c r="P27" s="40"/>
      <x:c r="Q27" s="49" t="n">
        <x:v>0</x:v>
      </x:c>
      <x:c r="R27" s="28" t="str">
        <x:v>Waiting</x:v>
      </x:c>
      <x:c r="S27" s="50" t="n">
        <x:f>IF(OR(M27="",N27=""),"",M27-N27)</x:f>
        <x:v>0</x:v>
      </x:c>
      <x:c r="T27" s="29" t="str">
        <x:f>IF(C27="","",IF(OR(R27="Completed",Q27&gt;=1),"Complete",IF(R27="Waiting","Waiting",IF(M27&lt;TODAY(),"Behind",IF(L27&lt;=TODAY()+14,"Next 14 days","Planned")))))</x:f>
        <x:v>Waiting</x:v>
      </x:c>
      <x:c r="U27" s="28" t="str">
        <x:v>Final shop drawings and delivery</x:v>
      </x:c>
      <x:c r="V27" s="29" t="str">
        <x:f>IF(A27="","",IF(COUNTIF($A$7:$A$106,A27)&gt;1,"DUPLICATE ID",IF(H27="","OK",IF(H27=A27,"SELF REFERENCE",IF(COUNTIF($A$7:$A$106,H27)=0,"MISSING PREDECESSOR","OK")))))</x:f>
        <x:v>OK</x:v>
      </x:c>
      <x:c r="W27" s="52" t="str">
        <x:f>IF(AND($A27&lt;&gt;"",$L27&lt;='6-Week Lookahead'!$B$5+41,$M27&gt;='6-Week Lookahead'!$B$5),COUNTIF($W$6:W26,"&gt;0")+1,"")</x:f>
      </x:c>
    </x:row>
    <x:row r="28">
      <x:c r="A28" s="28" t="str">
        <x:v>SCH-022</x:v>
      </x:c>
      <x:c r="B28" s="28" t="str">
        <x:v>Interior Finishes</x:v>
      </x:c>
      <x:c r="C28" s="28" t="str">
        <x:v>Tile and countertops</x:v>
      </x:c>
      <x:c r="D28" s="28" t="str">
        <x:v>Task</x:v>
      </x:c>
      <x:c r="E28" s="28" t="str">
        <x:v>High</x:v>
      </x:c>
      <x:c r="F28" s="28" t="str">
        <x:v>Superintendent</x:v>
      </x:c>
      <x:c r="G28" s="28" t="str">
        <x:v>Finish Trades</x:v>
      </x:c>
      <x:c r="H28" s="28" t="str">
        <x:v>SCH-021</x:v>
      </x:c>
      <x:c r="I28" s="28" t="n">
        <x:v>0</x:v>
      </x:c>
      <x:c r="J28" s="28" t="n">
        <x:v>15</x:v>
      </x:c>
      <x:c r="K28" s="40" t="n">
        <x:v>46468.5</x:v>
      </x:c>
      <x:c r="L28" s="48" t="n">
        <x:f>IF(C28="","",IF(K28&lt;&gt;"",K28,IF(H28&lt;&gt;"",IFERROR(INDEX($M$7:$M$106,MATCH(H28,$A$7:$A$106,0))+1+I28,""),'Project Setup'!$B$8)))</x:f>
        <x:v>46468.5</x:v>
      </x:c>
      <x:c r="M28" s="48" t="n">
        <x:f>IF(OR(L28="",J28=""),"",L28+MAX(1,J28)-1)</x:f>
        <x:v>46482.5</x:v>
      </x:c>
      <x:c r="N28" s="40" t="n">
        <x:v>46482.5</x:v>
      </x:c>
      <x:c r="O28" s="40"/>
      <x:c r="P28" s="40"/>
      <x:c r="Q28" s="49" t="n">
        <x:v>0</x:v>
      </x:c>
      <x:c r="R28" s="28" t="str">
        <x:v>To Do</x:v>
      </x:c>
      <x:c r="S28" s="50" t="n">
        <x:f>IF(OR(M28="",N28=""),"",M28-N28)</x:f>
        <x:v>0</x:v>
      </x:c>
      <x:c r="T28" s="29" t="str">
        <x:f>IF(C28="","",IF(OR(R28="Completed",Q28&gt;=1),"Complete",IF(R28="Waiting","Waiting",IF(M28&lt;TODAY(),"Behind",IF(L28&lt;=TODAY()+14,"Next 14 days","Planned")))))</x:f>
        <x:v>Planned</x:v>
      </x:c>
      <x:c r="U28" s="28" t="str">
        <x:v>Selections and templates</x:v>
      </x:c>
      <x:c r="V28" s="29" t="str">
        <x:f>IF(A28="","",IF(COUNTIF($A$7:$A$106,A28)&gt;1,"DUPLICATE ID",IF(H28="","OK",IF(H28=A28,"SELF REFERENCE",IF(COUNTIF($A$7:$A$106,H28)=0,"MISSING PREDECESSOR","OK")))))</x:f>
        <x:v>OK</x:v>
      </x:c>
      <x:c r="W28" s="52" t="str">
        <x:f>IF(AND($A28&lt;&gt;"",$L28&lt;='6-Week Lookahead'!$B$5+41,$M28&gt;='6-Week Lookahead'!$B$5),COUNTIF($W$6:W27,"&gt;0")+1,"")</x:f>
      </x:c>
    </x:row>
    <x:row r="29">
      <x:c r="A29" s="28" t="str">
        <x:v>SCH-023</x:v>
      </x:c>
      <x:c r="B29" s="28" t="str">
        <x:v>Interior Finishes</x:v>
      </x:c>
      <x:c r="C29" s="28" t="str">
        <x:v>Interior paint</x:v>
      </x:c>
      <x:c r="D29" s="28" t="str">
        <x:v>Task</x:v>
      </x:c>
      <x:c r="E29" s="28" t="str">
        <x:v>Medium</x:v>
      </x:c>
      <x:c r="F29" s="28" t="str">
        <x:v>Superintendent</x:v>
      </x:c>
      <x:c r="G29" s="28" t="str">
        <x:v>Painting Contractor</x:v>
      </x:c>
      <x:c r="H29" s="28" t="str">
        <x:v>SCH-020</x:v>
      </x:c>
      <x:c r="I29" s="28" t="n">
        <x:v>5</x:v>
      </x:c>
      <x:c r="J29" s="28" t="n">
        <x:v>12</x:v>
      </x:c>
      <x:c r="K29" s="40" t="n">
        <x:v>46449.5</x:v>
      </x:c>
      <x:c r="L29" s="48" t="n">
        <x:f>IF(C29="","",IF(K29&lt;&gt;"",K29,IF(H29&lt;&gt;"",IFERROR(INDEX($M$7:$M$106,MATCH(H29,$A$7:$A$106,0))+1+I29,""),'Project Setup'!$B$8)))</x:f>
        <x:v>46449.5</x:v>
      </x:c>
      <x:c r="M29" s="48" t="n">
        <x:f>IF(OR(L29="",J29=""),"",L29+MAX(1,J29)-1)</x:f>
        <x:v>46460.5</x:v>
      </x:c>
      <x:c r="N29" s="40" t="n">
        <x:v>46460.5</x:v>
      </x:c>
      <x:c r="O29" s="40"/>
      <x:c r="P29" s="40"/>
      <x:c r="Q29" s="49" t="n">
        <x:v>0</x:v>
      </x:c>
      <x:c r="R29" s="28" t="str">
        <x:v>To Do</x:v>
      </x:c>
      <x:c r="S29" s="50" t="n">
        <x:f>IF(OR(M29="",N29=""),"",M29-N29)</x:f>
        <x:v>0</x:v>
      </x:c>
      <x:c r="T29" s="29" t="str">
        <x:f>IF(C29="","",IF(OR(R29="Completed",Q29&gt;=1),"Complete",IF(R29="Waiting","Waiting",IF(M29&lt;TODAY(),"Behind",IF(L29&lt;=TODAY()+14,"Next 14 days","Planned")))))</x:f>
        <x:v>Planned</x:v>
      </x:c>
      <x:c r="U29" s="28" t="str">
        <x:v>Color schedule approved</x:v>
      </x:c>
      <x:c r="V29" s="29" t="str">
        <x:f>IF(A29="","",IF(COUNTIF($A$7:$A$106,A29)&gt;1,"DUPLICATE ID",IF(H29="","OK",IF(H29=A29,"SELF REFERENCE",IF(COUNTIF($A$7:$A$106,H29)=0,"MISSING PREDECESSOR","OK")))))</x:f>
        <x:v>OK</x:v>
      </x:c>
      <x:c r="W29" s="52" t="str">
        <x:f>IF(AND($A29&lt;&gt;"",$L29&lt;='6-Week Lookahead'!$B$5+41,$M29&gt;='6-Week Lookahead'!$B$5),COUNTIF($W$6:W28,"&gt;0")+1,"")</x:f>
      </x:c>
    </x:row>
    <x:row r="30">
      <x:c r="A30" s="28" t="str">
        <x:v>SCH-024</x:v>
      </x:c>
      <x:c r="B30" s="28" t="str">
        <x:v>Interior Finishes</x:v>
      </x:c>
      <x:c r="C30" s="28" t="str">
        <x:v>Flooring and finish carpentry</x:v>
      </x:c>
      <x:c r="D30" s="28" t="str">
        <x:v>Task</x:v>
      </x:c>
      <x:c r="E30" s="28" t="str">
        <x:v>High</x:v>
      </x:c>
      <x:c r="F30" s="28" t="str">
        <x:v>Superintendent</x:v>
      </x:c>
      <x:c r="G30" s="28" t="str">
        <x:v>Finish Trades</x:v>
      </x:c>
      <x:c r="H30" s="28" t="str">
        <x:v>SCH-022</x:v>
      </x:c>
      <x:c r="I30" s="28" t="n">
        <x:v>0</x:v>
      </x:c>
      <x:c r="J30" s="28" t="n">
        <x:v>15</x:v>
      </x:c>
      <x:c r="K30" s="40" t="n">
        <x:v>46489.5</x:v>
      </x:c>
      <x:c r="L30" s="48" t="n">
        <x:f>IF(C30="","",IF(K30&lt;&gt;"",K30,IF(H30&lt;&gt;"",IFERROR(INDEX($M$7:$M$106,MATCH(H30,$A$7:$A$106,0))+1+I30,""),'Project Setup'!$B$8)))</x:f>
        <x:v>46489.5</x:v>
      </x:c>
      <x:c r="M30" s="48" t="n">
        <x:f>IF(OR(L30="",J30=""),"",L30+MAX(1,J30)-1)</x:f>
        <x:v>46503.5</x:v>
      </x:c>
      <x:c r="N30" s="40" t="n">
        <x:v>46503.5</x:v>
      </x:c>
      <x:c r="O30" s="40"/>
      <x:c r="P30" s="40"/>
      <x:c r="Q30" s="49" t="n">
        <x:v>0</x:v>
      </x:c>
      <x:c r="R30" s="28" t="str">
        <x:v>To Do</x:v>
      </x:c>
      <x:c r="S30" s="50" t="n">
        <x:f>IF(OR(M30="",N30=""),"",M30-N30)</x:f>
        <x:v>0</x:v>
      </x:c>
      <x:c r="T30" s="29" t="str">
        <x:f>IF(C30="","",IF(OR(R30="Completed",Q30&gt;=1),"Complete",IF(R30="Waiting","Waiting",IF(M30&lt;TODAY(),"Behind",IF(L30&lt;=TODAY()+14,"Next 14 days","Planned")))))</x:f>
        <x:v>Planned</x:v>
      </x:c>
      <x:c r="U30" s="28" t="str">
        <x:v>Dry conditions and material acclimation</x:v>
      </x:c>
      <x:c r="V30" s="29" t="str">
        <x:f>IF(A30="","",IF(COUNTIF($A$7:$A$106,A30)&gt;1,"DUPLICATE ID",IF(H30="","OK",IF(H30=A30,"SELF REFERENCE",IF(COUNTIF($A$7:$A$106,H30)=0,"MISSING PREDECESSOR","OK")))))</x:f>
        <x:v>OK</x:v>
      </x:c>
      <x:c r="W30" s="52" t="str">
        <x:f>IF(AND($A30&lt;&gt;"",$L30&lt;='6-Week Lookahead'!$B$5+41,$M30&gt;='6-Week Lookahead'!$B$5),COUNTIF($W$6:W29,"&gt;0")+1,"")</x:f>
      </x:c>
    </x:row>
    <x:row r="31">
      <x:c r="A31" s="28" t="str">
        <x:v>SCH-025</x:v>
      </x:c>
      <x:c r="B31" s="28" t="str">
        <x:v>Interior Finishes</x:v>
      </x:c>
      <x:c r="C31" s="28" t="str">
        <x:v>Fixtures, trim-out, and appliances</x:v>
      </x:c>
      <x:c r="D31" s="28" t="str">
        <x:v>Task</x:v>
      </x:c>
      <x:c r="E31" s="28" t="str">
        <x:v>High</x:v>
      </x:c>
      <x:c r="F31" s="28" t="str">
        <x:v>Superintendent</x:v>
      </x:c>
      <x:c r="G31" s="28" t="str">
        <x:v>MEP Trades</x:v>
      </x:c>
      <x:c r="H31" s="28" t="str">
        <x:v>SCH-024</x:v>
      </x:c>
      <x:c r="I31" s="28" t="n">
        <x:v>0</x:v>
      </x:c>
      <x:c r="J31" s="28" t="n">
        <x:v>12</x:v>
      </x:c>
      <x:c r="K31" s="40" t="n">
        <x:v>46505.5</x:v>
      </x:c>
      <x:c r="L31" s="48" t="n">
        <x:f>IF(C31="","",IF(K31&lt;&gt;"",K31,IF(H31&lt;&gt;"",IFERROR(INDEX($M$7:$M$106,MATCH(H31,$A$7:$A$106,0))+1+I31,""),'Project Setup'!$B$8)))</x:f>
        <x:v>46505.5</x:v>
      </x:c>
      <x:c r="M31" s="48" t="n">
        <x:f>IF(OR(L31="",J31=""),"",L31+MAX(1,J31)-1)</x:f>
        <x:v>46516.5</x:v>
      </x:c>
      <x:c r="N31" s="40" t="n">
        <x:v>46516.5</x:v>
      </x:c>
      <x:c r="O31" s="40"/>
      <x:c r="P31" s="40"/>
      <x:c r="Q31" s="49" t="n">
        <x:v>0</x:v>
      </x:c>
      <x:c r="R31" s="28" t="str">
        <x:v>To Do</x:v>
      </x:c>
      <x:c r="S31" s="50" t="n">
        <x:f>IF(OR(M31="",N31=""),"",M31-N31)</x:f>
        <x:v>0</x:v>
      </x:c>
      <x:c r="T31" s="29" t="str">
        <x:f>IF(C31="","",IF(OR(R31="Completed",Q31&gt;=1),"Complete",IF(R31="Waiting","Waiting",IF(M31&lt;TODAY(),"Behind",IF(L31&lt;=TODAY()+14,"Next 14 days","Planned")))))</x:f>
        <x:v>Planned</x:v>
      </x:c>
      <x:c r="U31" s="28" t="str">
        <x:v>All finish fixtures on site</x:v>
      </x:c>
      <x:c r="V31" s="29" t="str">
        <x:f>IF(A31="","",IF(COUNTIF($A$7:$A$106,A31)&gt;1,"DUPLICATE ID",IF(H31="","OK",IF(H31=A31,"SELF REFERENCE",IF(COUNTIF($A$7:$A$106,H31)=0,"MISSING PREDECESSOR","OK")))))</x:f>
        <x:v>OK</x:v>
      </x:c>
      <x:c r="W31" s="52" t="str">
        <x:f>IF(AND($A31&lt;&gt;"",$L31&lt;='6-Week Lookahead'!$B$5+41,$M31&gt;='6-Week Lookahead'!$B$5),COUNTIF($W$6:W30,"&gt;0")+1,"")</x:f>
      </x:c>
    </x:row>
    <x:row r="32">
      <x:c r="A32" s="28" t="str">
        <x:v>SCH-026</x:v>
      </x:c>
      <x:c r="B32" s="28" t="str">
        <x:v>Exterior</x:v>
      </x:c>
      <x:c r="C32" s="28" t="str">
        <x:v>Exterior finishes and site restoration</x:v>
      </x:c>
      <x:c r="D32" s="28" t="str">
        <x:v>Task</x:v>
      </x:c>
      <x:c r="E32" s="28" t="str">
        <x:v>Medium</x:v>
      </x:c>
      <x:c r="F32" s="28" t="str">
        <x:v>Superintendent</x:v>
      </x:c>
      <x:c r="G32" s="28" t="str">
        <x:v>Exterior Trades</x:v>
      </x:c>
      <x:c r="H32" s="28" t="str">
        <x:v>SCH-013</x:v>
      </x:c>
      <x:c r="I32" s="28" t="n">
        <x:v>5</x:v>
      </x:c>
      <x:c r="J32" s="28" t="n">
        <x:v>20</x:v>
      </x:c>
      <x:c r="K32" s="40" t="n">
        <x:v>46398.5</x:v>
      </x:c>
      <x:c r="L32" s="48" t="n">
        <x:f>IF(C32="","",IF(K32&lt;&gt;"",K32,IF(H32&lt;&gt;"",IFERROR(INDEX($M$7:$M$106,MATCH(H32,$A$7:$A$106,0))+1+I32,""),'Project Setup'!$B$8)))</x:f>
        <x:v>46398.5</x:v>
      </x:c>
      <x:c r="M32" s="48" t="n">
        <x:f>IF(OR(L32="",J32=""),"",L32+MAX(1,J32)-1)</x:f>
        <x:v>46417.5</x:v>
      </x:c>
      <x:c r="N32" s="40" t="n">
        <x:v>46417.5</x:v>
      </x:c>
      <x:c r="O32" s="40"/>
      <x:c r="P32" s="40"/>
      <x:c r="Q32" s="49" t="n">
        <x:v>0</x:v>
      </x:c>
      <x:c r="R32" s="28" t="str">
        <x:v>To Do</x:v>
      </x:c>
      <x:c r="S32" s="50" t="n">
        <x:f>IF(OR(M32="",N32=""),"",M32-N32)</x:f>
        <x:v>0</x:v>
      </x:c>
      <x:c r="T32" s="29" t="str">
        <x:f>IF(C32="","",IF(OR(R32="Completed",Q32&gt;=1),"Complete",IF(R32="Waiting","Waiting",IF(M32&lt;TODAY(),"Behind",IF(L32&lt;=TODAY()+14,"Next 14 days","Planned")))))</x:f>
        <x:v>Planned</x:v>
      </x:c>
      <x:c r="U32" s="28" t="str">
        <x:v>Weather and final landscape scope</x:v>
      </x:c>
      <x:c r="V32" s="29" t="str">
        <x:f>IF(A32="","",IF(COUNTIF($A$7:$A$106,A32)&gt;1,"DUPLICATE ID",IF(H32="","OK",IF(H32=A32,"SELF REFERENCE",IF(COUNTIF($A$7:$A$106,H32)=0,"MISSING PREDECESSOR","OK")))))</x:f>
        <x:v>OK</x:v>
      </x:c>
      <x:c r="W32" s="52" t="str">
        <x:f>IF(AND($A32&lt;&gt;"",$L32&lt;='6-Week Lookahead'!$B$5+41,$M32&gt;='6-Week Lookahead'!$B$5),COUNTIF($W$6:W31,"&gt;0")+1,"")</x:f>
      </x:c>
    </x:row>
    <x:row r="33">
      <x:c r="A33" s="28" t="str">
        <x:v>SCH-027</x:v>
      </x:c>
      <x:c r="B33" s="28" t="str">
        <x:v>Closeout</x:v>
      </x:c>
      <x:c r="C33" s="28" t="str">
        <x:v>Final inspections</x:v>
      </x:c>
      <x:c r="D33" s="28" t="str">
        <x:v>Inspection</x:v>
      </x:c>
      <x:c r="E33" s="28" t="str">
        <x:v>Urgent</x:v>
      </x:c>
      <x:c r="F33" s="28" t="str">
        <x:v>Project Manager</x:v>
      </x:c>
      <x:c r="G33" s="28" t="str">
        <x:v>Jurisdiction</x:v>
      </x:c>
      <x:c r="H33" s="28" t="str">
        <x:v>SCH-025</x:v>
      </x:c>
      <x:c r="I33" s="28" t="n">
        <x:v>0</x:v>
      </x:c>
      <x:c r="J33" s="28" t="n">
        <x:v>3</x:v>
      </x:c>
      <x:c r="K33" s="40" t="n">
        <x:v>46510.5</x:v>
      </x:c>
      <x:c r="L33" s="48" t="n">
        <x:f>IF(C33="","",IF(K33&lt;&gt;"",K33,IF(H33&lt;&gt;"",IFERROR(INDEX($M$7:$M$106,MATCH(H33,$A$7:$A$106,0))+1+I33,""),'Project Setup'!$B$8)))</x:f>
        <x:v>46510.5</x:v>
      </x:c>
      <x:c r="M33" s="48" t="n">
        <x:f>IF(OR(L33="",J33=""),"",L33+MAX(1,J33)-1)</x:f>
        <x:v>46512.5</x:v>
      </x:c>
      <x:c r="N33" s="40" t="n">
        <x:v>46512.5</x:v>
      </x:c>
      <x:c r="O33" s="40"/>
      <x:c r="P33" s="40"/>
      <x:c r="Q33" s="49" t="n">
        <x:v>0</x:v>
      </x:c>
      <x:c r="R33" s="28" t="str">
        <x:v>To Do</x:v>
      </x:c>
      <x:c r="S33" s="50" t="n">
        <x:f>IF(OR(M33="",N33=""),"",M33-N33)</x:f>
        <x:v>0</x:v>
      </x:c>
      <x:c r="T33" s="29" t="str">
        <x:f>IF(C33="","",IF(OR(R33="Completed",Q33&gt;=1),"Complete",IF(R33="Waiting","Waiting",IF(M33&lt;TODAY(),"Behind",IF(L33&lt;=TODAY()+14,"Next 14 days","Planned")))))</x:f>
        <x:v>Planned</x:v>
      </x:c>
      <x:c r="U33" s="28" t="str">
        <x:v>Trade finals and correction list</x:v>
      </x:c>
      <x:c r="V33" s="29" t="str">
        <x:f>IF(A33="","",IF(COUNTIF($A$7:$A$106,A33)&gt;1,"DUPLICATE ID",IF(H33="","OK",IF(H33=A33,"SELF REFERENCE",IF(COUNTIF($A$7:$A$106,H33)=0,"MISSING PREDECESSOR","OK")))))</x:f>
        <x:v>OK</x:v>
      </x:c>
      <x:c r="W33" s="52" t="str">
        <x:f>IF(AND($A33&lt;&gt;"",$L33&lt;='6-Week Lookahead'!$B$5+41,$M33&gt;='6-Week Lookahead'!$B$5),COUNTIF($W$6:W32,"&gt;0")+1,"")</x:f>
      </x:c>
    </x:row>
    <x:row r="34">
      <x:c r="A34" s="28" t="str">
        <x:v>SCH-028</x:v>
      </x:c>
      <x:c r="B34" s="28" t="str">
        <x:v>Closeout</x:v>
      </x:c>
      <x:c r="C34" s="28" t="str">
        <x:v>Punch list</x:v>
      </x:c>
      <x:c r="D34" s="28" t="str">
        <x:v>Task</x:v>
      </x:c>
      <x:c r="E34" s="28" t="str">
        <x:v>High</x:v>
      </x:c>
      <x:c r="F34" s="28" t="str">
        <x:v>Superintendent</x:v>
      </x:c>
      <x:c r="G34" s="28" t="str">
        <x:v>Project Team</x:v>
      </x:c>
      <x:c r="H34" s="28" t="str">
        <x:v>SCH-027</x:v>
      </x:c>
      <x:c r="I34" s="28" t="n">
        <x:v>0</x:v>
      </x:c>
      <x:c r="J34" s="28" t="n">
        <x:v>10</x:v>
      </x:c>
      <x:c r="K34" s="40" t="n">
        <x:v>46524.5</x:v>
      </x:c>
      <x:c r="L34" s="48" t="n">
        <x:f>IF(C34="","",IF(K34&lt;&gt;"",K34,IF(H34&lt;&gt;"",IFERROR(INDEX($M$7:$M$106,MATCH(H34,$A$7:$A$106,0))+1+I34,""),'Project Setup'!$B$8)))</x:f>
        <x:v>46524.5</x:v>
      </x:c>
      <x:c r="M34" s="48" t="n">
        <x:f>IF(OR(L34="",J34=""),"",L34+MAX(1,J34)-1)</x:f>
        <x:v>46533.5</x:v>
      </x:c>
      <x:c r="N34" s="40" t="n">
        <x:v>46533.5</x:v>
      </x:c>
      <x:c r="O34" s="40"/>
      <x:c r="P34" s="40"/>
      <x:c r="Q34" s="49" t="n">
        <x:v>0</x:v>
      </x:c>
      <x:c r="R34" s="28" t="str">
        <x:v>To Do</x:v>
      </x:c>
      <x:c r="S34" s="50" t="n">
        <x:f>IF(OR(M34="",N34=""),"",M34-N34)</x:f>
        <x:v>0</x:v>
      </x:c>
      <x:c r="T34" s="29" t="str">
        <x:f>IF(C34="","",IF(OR(R34="Completed",Q34&gt;=1),"Complete",IF(R34="Waiting","Waiting",IF(M34&lt;TODAY(),"Behind",IF(L34&lt;=TODAY()+14,"Next 14 days","Planned")))))</x:f>
        <x:v>Planned</x:v>
      </x:c>
      <x:c r="U34" s="28" t="str">
        <x:v>Owner and internal walks complete</x:v>
      </x:c>
      <x:c r="V34" s="29" t="str">
        <x:f>IF(A34="","",IF(COUNTIF($A$7:$A$106,A34)&gt;1,"DUPLICATE ID",IF(H34="","OK",IF(H34=A34,"SELF REFERENCE",IF(COUNTIF($A$7:$A$106,H34)=0,"MISSING PREDECESSOR","OK")))))</x:f>
        <x:v>OK</x:v>
      </x:c>
      <x:c r="W34" s="52" t="str">
        <x:f>IF(AND($A34&lt;&gt;"",$L34&lt;='6-Week Lookahead'!$B$5+41,$M34&gt;='6-Week Lookahead'!$B$5),COUNTIF($W$6:W33,"&gt;0")+1,"")</x:f>
      </x:c>
    </x:row>
    <x:row r="35">
      <x:c r="A35" s="28" t="str">
        <x:v>SCH-029</x:v>
      </x:c>
      <x:c r="B35" s="28" t="str">
        <x:v>Closeout</x:v>
      </x:c>
      <x:c r="C35" s="28" t="str">
        <x:v>Owner walkthrough</x:v>
      </x:c>
      <x:c r="D35" s="28" t="str">
        <x:v>Milestone</x:v>
      </x:c>
      <x:c r="E35" s="28" t="str">
        <x:v>High</x:v>
      </x:c>
      <x:c r="F35" s="28" t="str">
        <x:v>Project Manager</x:v>
      </x:c>
      <x:c r="G35" s="28" t="str">
        <x:v>Internal</x:v>
      </x:c>
      <x:c r="H35" s="28" t="str">
        <x:v>SCH-028</x:v>
      </x:c>
      <x:c r="I35" s="28" t="n">
        <x:v>0</x:v>
      </x:c>
      <x:c r="J35" s="28" t="n">
        <x:v>1</x:v>
      </x:c>
      <x:c r="K35" s="40" t="n">
        <x:v>46525.5</x:v>
      </x:c>
      <x:c r="L35" s="48" t="n">
        <x:f>IF(C35="","",IF(K35&lt;&gt;"",K35,IF(H35&lt;&gt;"",IFERROR(INDEX($M$7:$M$106,MATCH(H35,$A$7:$A$106,0))+1+I35,""),'Project Setup'!$B$8)))</x:f>
        <x:v>46525.5</x:v>
      </x:c>
      <x:c r="M35" s="48" t="n">
        <x:f>IF(OR(L35="",J35=""),"",L35+MAX(1,J35)-1)</x:f>
        <x:v>46525.5</x:v>
      </x:c>
      <x:c r="N35" s="40" t="n">
        <x:v>46525.5</x:v>
      </x:c>
      <x:c r="O35" s="40"/>
      <x:c r="P35" s="40"/>
      <x:c r="Q35" s="49" t="n">
        <x:v>0</x:v>
      </x:c>
      <x:c r="R35" s="28" t="str">
        <x:v>To Do</x:v>
      </x:c>
      <x:c r="S35" s="50" t="n">
        <x:f>IF(OR(M35="",N35=""),"",M35-N35)</x:f>
        <x:v>0</x:v>
      </x:c>
      <x:c r="T35" s="29" t="str">
        <x:f>IF(C35="","",IF(OR(R35="Completed",Q35&gt;=1),"Complete",IF(R35="Waiting","Waiting",IF(M35&lt;TODAY(),"Behind",IF(L35&lt;=TODAY()+14,"Next 14 days","Planned")))))</x:f>
        <x:v>Planned</x:v>
      </x:c>
      <x:c r="U35" s="28" t="str">
        <x:v>Operations, warranties, and open items</x:v>
      </x:c>
      <x:c r="V35" s="29" t="str">
        <x:f>IF(A35="","",IF(COUNTIF($A$7:$A$106,A35)&gt;1,"DUPLICATE ID",IF(H35="","OK",IF(H35=A35,"SELF REFERENCE",IF(COUNTIF($A$7:$A$106,H35)=0,"MISSING PREDECESSOR","OK")))))</x:f>
        <x:v>OK</x:v>
      </x:c>
      <x:c r="W35" s="52" t="str">
        <x:f>IF(AND($A35&lt;&gt;"",$L35&lt;='6-Week Lookahead'!$B$5+41,$M35&gt;='6-Week Lookahead'!$B$5),COUNTIF($W$6:W34,"&gt;0")+1,"")</x:f>
      </x:c>
    </x:row>
    <x:row r="36">
      <x:c r="A36" s="28" t="str">
        <x:v>SCH-030</x:v>
      </x:c>
      <x:c r="B36" s="28" t="str">
        <x:v>Closeout</x:v>
      </x:c>
      <x:c r="C36" s="28" t="str">
        <x:v>Final completion and closeout</x:v>
      </x:c>
      <x:c r="D36" s="28" t="str">
        <x:v>Milestone</x:v>
      </x:c>
      <x:c r="E36" s="28" t="str">
        <x:v>Urgent</x:v>
      </x:c>
      <x:c r="F36" s="28" t="str">
        <x:v>Project Manager</x:v>
      </x:c>
      <x:c r="G36" s="28" t="str">
        <x:v>Internal</x:v>
      </x:c>
      <x:c r="H36" s="28" t="str">
        <x:v>SCH-029</x:v>
      </x:c>
      <x:c r="I36" s="28" t="n">
        <x:v>5</x:v>
      </x:c>
      <x:c r="J36" s="28" t="n">
        <x:v>5</x:v>
      </x:c>
      <x:c r="K36" s="40" t="n">
        <x:v>46535.5</x:v>
      </x:c>
      <x:c r="L36" s="48" t="n">
        <x:f>IF(C36="","",IF(K36&lt;&gt;"",K36,IF(H36&lt;&gt;"",IFERROR(INDEX($M$7:$M$106,MATCH(H36,$A$7:$A$106,0))+1+I36,""),'Project Setup'!$B$8)))</x:f>
        <x:v>46535.5</x:v>
      </x:c>
      <x:c r="M36" s="48" t="n">
        <x:f>IF(OR(L36="",J36=""),"",L36+MAX(1,J36)-1)</x:f>
        <x:v>46539.5</x:v>
      </x:c>
      <x:c r="N36" s="40" t="n">
        <x:v>46539.5</x:v>
      </x:c>
      <x:c r="O36" s="40"/>
      <x:c r="P36" s="40"/>
      <x:c r="Q36" s="49" t="n">
        <x:v>0</x:v>
      </x:c>
      <x:c r="R36" s="28" t="str">
        <x:v>To Do</x:v>
      </x:c>
      <x:c r="S36" s="50" t="n">
        <x:f>IF(OR(M36="",N36=""),"",M36-N36)</x:f>
        <x:v>0</x:v>
      </x:c>
      <x:c r="T36" s="29" t="str">
        <x:f>IF(C36="","",IF(OR(R36="Completed",Q36&gt;=1),"Complete",IF(R36="Waiting","Waiting",IF(M36&lt;TODAY(),"Behind",IF(L36&lt;=TODAY()+14,"Next 14 days","Planned")))))</x:f>
        <x:v>Planned</x:v>
      </x:c>
      <x:c r="U36" s="28" t="str">
        <x:v>Closeout documents and final conditions</x:v>
      </x:c>
      <x:c r="V36" s="29" t="str">
        <x:f>IF(A36="","",IF(COUNTIF($A$7:$A$106,A36)&gt;1,"DUPLICATE ID",IF(H36="","OK",IF(H36=A36,"SELF REFERENCE",IF(COUNTIF($A$7:$A$106,H36)=0,"MISSING PREDECESSOR","OK")))))</x:f>
        <x:v>OK</x:v>
      </x:c>
      <x:c r="W36" s="52" t="str">
        <x:f>IF(AND($A36&lt;&gt;"",$L36&lt;='6-Week Lookahead'!$B$5+41,$M36&gt;='6-Week Lookahead'!$B$5),COUNTIF($W$6:W35,"&gt;0")+1,"")</x:f>
      </x:c>
    </x:row>
    <x:row r="37">
      <x:c r="A37" s="28"/>
      <x:c r="B37" s="28"/>
      <x:c r="C37" s="28"/>
      <x:c r="D37" s="28"/>
      <x:c r="E37" s="28"/>
      <x:c r="F37" s="28"/>
      <x:c r="G37" s="28"/>
      <x:c r="H37" s="28"/>
      <x:c r="I37" s="28"/>
      <x:c r="J37" s="28"/>
      <x:c r="K37" s="40"/>
      <x:c r="L37" s="48" t="str">
        <x:f>IF(C37="","",IF(K37&lt;&gt;"",K37,IF(H37&lt;&gt;"",IFERROR(INDEX($M$7:$M$106,MATCH(H37,$A$7:$A$106,0))+1+I37,""),'Project Setup'!$B$8)))</x:f>
      </x:c>
      <x:c r="M37" s="48" t="str">
        <x:f>IF(OR(L37="",J37=""),"",L37+MAX(1,J37)-1)</x:f>
      </x:c>
      <x:c r="N37" s="40"/>
      <x:c r="O37" s="40"/>
      <x:c r="P37" s="40"/>
      <x:c r="Q37" s="49"/>
      <x:c r="R37" s="28"/>
      <x:c r="S37" s="50" t="str">
        <x:f>IF(OR(M37="",N37=""),"",M37-N37)</x:f>
      </x:c>
      <x:c r="T37" s="29" t="str">
        <x:f>IF(C37="","",IF(OR(R37="Completed",Q37&gt;=1),"Complete",IF(R37="Waiting","Waiting",IF(M37&lt;TODAY(),"Behind",IF(L37&lt;=TODAY()+14,"Next 14 days","Planned")))))</x:f>
      </x:c>
      <x:c r="U37" s="28"/>
      <x:c r="V37" s="29" t="str">
        <x:f>IF(A37="","",IF(COUNTIF($A$7:$A$106,A37)&gt;1,"DUPLICATE ID",IF(H37="","OK",IF(H37=A37,"SELF REFERENCE",IF(COUNTIF($A$7:$A$106,H37)=0,"MISSING PREDECESSOR","OK")))))</x:f>
      </x:c>
      <x:c r="W37" s="52" t="str">
        <x:f>IF(AND($A37&lt;&gt;"",$L37&lt;='6-Week Lookahead'!$B$5+41,$M37&gt;='6-Week Lookahead'!$B$5),COUNTIF($W$6:W36,"&gt;0")+1,"")</x:f>
      </x:c>
    </x:row>
    <x:row r="38">
      <x:c r="A38" s="28"/>
      <x:c r="B38" s="28"/>
      <x:c r="C38" s="28"/>
      <x:c r="D38" s="28"/>
      <x:c r="E38" s="28"/>
      <x:c r="F38" s="28"/>
      <x:c r="G38" s="28"/>
      <x:c r="H38" s="28"/>
      <x:c r="I38" s="28"/>
      <x:c r="J38" s="28"/>
      <x:c r="K38" s="40"/>
      <x:c r="L38" s="48" t="str">
        <x:f>IF(C38="","",IF(K38&lt;&gt;"",K38,IF(H38&lt;&gt;"",IFERROR(INDEX($M$7:$M$106,MATCH(H38,$A$7:$A$106,0))+1+I38,""),'Project Setup'!$B$8)))</x:f>
      </x:c>
      <x:c r="M38" s="48" t="str">
        <x:f>IF(OR(L38="",J38=""),"",L38+MAX(1,J38)-1)</x:f>
      </x:c>
      <x:c r="N38" s="40"/>
      <x:c r="O38" s="40"/>
      <x:c r="P38" s="40"/>
      <x:c r="Q38" s="49"/>
      <x:c r="R38" s="28"/>
      <x:c r="S38" s="50" t="str">
        <x:f>IF(OR(M38="",N38=""),"",M38-N38)</x:f>
      </x:c>
      <x:c r="T38" s="29" t="str">
        <x:f>IF(C38="","",IF(OR(R38="Completed",Q38&gt;=1),"Complete",IF(R38="Waiting","Waiting",IF(M38&lt;TODAY(),"Behind",IF(L38&lt;=TODAY()+14,"Next 14 days","Planned")))))</x:f>
      </x:c>
      <x:c r="U38" s="28"/>
      <x:c r="V38" s="29" t="str">
        <x:f>IF(A38="","",IF(COUNTIF($A$7:$A$106,A38)&gt;1,"DUPLICATE ID",IF(H38="","OK",IF(H38=A38,"SELF REFERENCE",IF(COUNTIF($A$7:$A$106,H38)=0,"MISSING PREDECESSOR","OK")))))</x:f>
      </x:c>
      <x:c r="W38" s="52" t="str">
        <x:f>IF(AND($A38&lt;&gt;"",$L38&lt;='6-Week Lookahead'!$B$5+41,$M38&gt;='6-Week Lookahead'!$B$5),COUNTIF($W$6:W37,"&gt;0")+1,"")</x:f>
      </x:c>
    </x:row>
    <x:row r="39">
      <x:c r="A39" s="28"/>
      <x:c r="B39" s="28"/>
      <x:c r="C39" s="28"/>
      <x:c r="D39" s="28"/>
      <x:c r="E39" s="28"/>
      <x:c r="F39" s="28"/>
      <x:c r="G39" s="28"/>
      <x:c r="H39" s="28"/>
      <x:c r="I39" s="28"/>
      <x:c r="J39" s="28"/>
      <x:c r="K39" s="40"/>
      <x:c r="L39" s="48" t="str">
        <x:f>IF(C39="","",IF(K39&lt;&gt;"",K39,IF(H39&lt;&gt;"",IFERROR(INDEX($M$7:$M$106,MATCH(H39,$A$7:$A$106,0))+1+I39,""),'Project Setup'!$B$8)))</x:f>
      </x:c>
      <x:c r="M39" s="48" t="str">
        <x:f>IF(OR(L39="",J39=""),"",L39+MAX(1,J39)-1)</x:f>
      </x:c>
      <x:c r="N39" s="40"/>
      <x:c r="O39" s="40"/>
      <x:c r="P39" s="40"/>
      <x:c r="Q39" s="49"/>
      <x:c r="R39" s="28"/>
      <x:c r="S39" s="50" t="str">
        <x:f>IF(OR(M39="",N39=""),"",M39-N39)</x:f>
      </x:c>
      <x:c r="T39" s="29" t="str">
        <x:f>IF(C39="","",IF(OR(R39="Completed",Q39&gt;=1),"Complete",IF(R39="Waiting","Waiting",IF(M39&lt;TODAY(),"Behind",IF(L39&lt;=TODAY()+14,"Next 14 days","Planned")))))</x:f>
      </x:c>
      <x:c r="U39" s="28"/>
      <x:c r="V39" s="29" t="str">
        <x:f>IF(A39="","",IF(COUNTIF($A$7:$A$106,A39)&gt;1,"DUPLICATE ID",IF(H39="","OK",IF(H39=A39,"SELF REFERENCE",IF(COUNTIF($A$7:$A$106,H39)=0,"MISSING PREDECESSOR","OK")))))</x:f>
      </x:c>
      <x:c r="W39" s="52" t="str">
        <x:f>IF(AND($A39&lt;&gt;"",$L39&lt;='6-Week Lookahead'!$B$5+41,$M39&gt;='6-Week Lookahead'!$B$5),COUNTIF($W$6:W38,"&gt;0")+1,"")</x:f>
      </x:c>
    </x:row>
    <x:row r="40">
      <x:c r="A40" s="28"/>
      <x:c r="B40" s="28"/>
      <x:c r="C40" s="28"/>
      <x:c r="D40" s="28"/>
      <x:c r="E40" s="28"/>
      <x:c r="F40" s="28"/>
      <x:c r="G40" s="28"/>
      <x:c r="H40" s="28"/>
      <x:c r="I40" s="28"/>
      <x:c r="J40" s="28"/>
      <x:c r="K40" s="40"/>
      <x:c r="L40" s="48" t="str">
        <x:f>IF(C40="","",IF(K40&lt;&gt;"",K40,IF(H40&lt;&gt;"",IFERROR(INDEX($M$7:$M$106,MATCH(H40,$A$7:$A$106,0))+1+I40,""),'Project Setup'!$B$8)))</x:f>
      </x:c>
      <x:c r="M40" s="48" t="str">
        <x:f>IF(OR(L40="",J40=""),"",L40+MAX(1,J40)-1)</x:f>
      </x:c>
      <x:c r="N40" s="40"/>
      <x:c r="O40" s="40"/>
      <x:c r="P40" s="40"/>
      <x:c r="Q40" s="49"/>
      <x:c r="R40" s="28"/>
      <x:c r="S40" s="50" t="str">
        <x:f>IF(OR(M40="",N40=""),"",M40-N40)</x:f>
      </x:c>
      <x:c r="T40" s="29" t="str">
        <x:f>IF(C40="","",IF(OR(R40="Completed",Q40&gt;=1),"Complete",IF(R40="Waiting","Waiting",IF(M40&lt;TODAY(),"Behind",IF(L40&lt;=TODAY()+14,"Next 14 days","Planned")))))</x:f>
      </x:c>
      <x:c r="U40" s="28"/>
      <x:c r="V40" s="29" t="str">
        <x:f>IF(A40="","",IF(COUNTIF($A$7:$A$106,A40)&gt;1,"DUPLICATE ID",IF(H40="","OK",IF(H40=A40,"SELF REFERENCE",IF(COUNTIF($A$7:$A$106,H40)=0,"MISSING PREDECESSOR","OK")))))</x:f>
      </x:c>
      <x:c r="W40" s="52" t="str">
        <x:f>IF(AND($A40&lt;&gt;"",$L40&lt;='6-Week Lookahead'!$B$5+41,$M40&gt;='6-Week Lookahead'!$B$5),COUNTIF($W$6:W39,"&gt;0")+1,"")</x:f>
      </x:c>
    </x:row>
    <x:row r="41">
      <x:c r="A41" s="28"/>
      <x:c r="B41" s="28"/>
      <x:c r="C41" s="28"/>
      <x:c r="D41" s="28"/>
      <x:c r="E41" s="28"/>
      <x:c r="F41" s="28"/>
      <x:c r="G41" s="28"/>
      <x:c r="H41" s="28"/>
      <x:c r="I41" s="28"/>
      <x:c r="J41" s="28"/>
      <x:c r="K41" s="40"/>
      <x:c r="L41" s="48" t="str">
        <x:f>IF(C41="","",IF(K41&lt;&gt;"",K41,IF(H41&lt;&gt;"",IFERROR(INDEX($M$7:$M$106,MATCH(H41,$A$7:$A$106,0))+1+I41,""),'Project Setup'!$B$8)))</x:f>
      </x:c>
      <x:c r="M41" s="48" t="str">
        <x:f>IF(OR(L41="",J41=""),"",L41+MAX(1,J41)-1)</x:f>
      </x:c>
      <x:c r="N41" s="40"/>
      <x:c r="O41" s="40"/>
      <x:c r="P41" s="40"/>
      <x:c r="Q41" s="49"/>
      <x:c r="R41" s="28"/>
      <x:c r="S41" s="50" t="str">
        <x:f>IF(OR(M41="",N41=""),"",M41-N41)</x:f>
      </x:c>
      <x:c r="T41" s="29" t="str">
        <x:f>IF(C41="","",IF(OR(R41="Completed",Q41&gt;=1),"Complete",IF(R41="Waiting","Waiting",IF(M41&lt;TODAY(),"Behind",IF(L41&lt;=TODAY()+14,"Next 14 days","Planned")))))</x:f>
      </x:c>
      <x:c r="U41" s="28"/>
      <x:c r="V41" s="29" t="str">
        <x:f>IF(A41="","",IF(COUNTIF($A$7:$A$106,A41)&gt;1,"DUPLICATE ID",IF(H41="","OK",IF(H41=A41,"SELF REFERENCE",IF(COUNTIF($A$7:$A$106,H41)=0,"MISSING PREDECESSOR","OK")))))</x:f>
      </x:c>
      <x:c r="W41" s="52" t="str">
        <x:f>IF(AND($A41&lt;&gt;"",$L41&lt;='6-Week Lookahead'!$B$5+41,$M41&gt;='6-Week Lookahead'!$B$5),COUNTIF($W$6:W40,"&gt;0")+1,"")</x:f>
      </x:c>
    </x:row>
    <x:row r="42">
      <x:c r="A42" s="28"/>
      <x:c r="B42" s="28"/>
      <x:c r="C42" s="28"/>
      <x:c r="D42" s="28"/>
      <x:c r="E42" s="28"/>
      <x:c r="F42" s="28"/>
      <x:c r="G42" s="28"/>
      <x:c r="H42" s="28"/>
      <x:c r="I42" s="28"/>
      <x:c r="J42" s="28"/>
      <x:c r="K42" s="40"/>
      <x:c r="L42" s="48" t="str">
        <x:f>IF(C42="","",IF(K42&lt;&gt;"",K42,IF(H42&lt;&gt;"",IFERROR(INDEX($M$7:$M$106,MATCH(H42,$A$7:$A$106,0))+1+I42,""),'Project Setup'!$B$8)))</x:f>
      </x:c>
      <x:c r="M42" s="48" t="str">
        <x:f>IF(OR(L42="",J42=""),"",L42+MAX(1,J42)-1)</x:f>
      </x:c>
      <x:c r="N42" s="40"/>
      <x:c r="O42" s="40"/>
      <x:c r="P42" s="40"/>
      <x:c r="Q42" s="49"/>
      <x:c r="R42" s="28"/>
      <x:c r="S42" s="50" t="str">
        <x:f>IF(OR(M42="",N42=""),"",M42-N42)</x:f>
      </x:c>
      <x:c r="T42" s="29" t="str">
        <x:f>IF(C42="","",IF(OR(R42="Completed",Q42&gt;=1),"Complete",IF(R42="Waiting","Waiting",IF(M42&lt;TODAY(),"Behind",IF(L42&lt;=TODAY()+14,"Next 14 days","Planned")))))</x:f>
      </x:c>
      <x:c r="U42" s="28"/>
      <x:c r="V42" s="29" t="str">
        <x:f>IF(A42="","",IF(COUNTIF($A$7:$A$106,A42)&gt;1,"DUPLICATE ID",IF(H42="","OK",IF(H42=A42,"SELF REFERENCE",IF(COUNTIF($A$7:$A$106,H42)=0,"MISSING PREDECESSOR","OK")))))</x:f>
      </x:c>
      <x:c r="W42" s="52" t="str">
        <x:f>IF(AND($A42&lt;&gt;"",$L42&lt;='6-Week Lookahead'!$B$5+41,$M42&gt;='6-Week Lookahead'!$B$5),COUNTIF($W$6:W41,"&gt;0")+1,"")</x:f>
      </x:c>
    </x:row>
    <x:row r="43">
      <x:c r="A43" s="28"/>
      <x:c r="B43" s="28"/>
      <x:c r="C43" s="28"/>
      <x:c r="D43" s="28"/>
      <x:c r="E43" s="28"/>
      <x:c r="F43" s="28"/>
      <x:c r="G43" s="28"/>
      <x:c r="H43" s="28"/>
      <x:c r="I43" s="28"/>
      <x:c r="J43" s="28"/>
      <x:c r="K43" s="40"/>
      <x:c r="L43" s="48" t="str">
        <x:f>IF(C43="","",IF(K43&lt;&gt;"",K43,IF(H43&lt;&gt;"",IFERROR(INDEX($M$7:$M$106,MATCH(H43,$A$7:$A$106,0))+1+I43,""),'Project Setup'!$B$8)))</x:f>
      </x:c>
      <x:c r="M43" s="48" t="str">
        <x:f>IF(OR(L43="",J43=""),"",L43+MAX(1,J43)-1)</x:f>
      </x:c>
      <x:c r="N43" s="40"/>
      <x:c r="O43" s="40"/>
      <x:c r="P43" s="40"/>
      <x:c r="Q43" s="49"/>
      <x:c r="R43" s="28"/>
      <x:c r="S43" s="50" t="str">
        <x:f>IF(OR(M43="",N43=""),"",M43-N43)</x:f>
      </x:c>
      <x:c r="T43" s="29" t="str">
        <x:f>IF(C43="","",IF(OR(R43="Completed",Q43&gt;=1),"Complete",IF(R43="Waiting","Waiting",IF(M43&lt;TODAY(),"Behind",IF(L43&lt;=TODAY()+14,"Next 14 days","Planned")))))</x:f>
      </x:c>
      <x:c r="U43" s="28"/>
      <x:c r="V43" s="29" t="str">
        <x:f>IF(A43="","",IF(COUNTIF($A$7:$A$106,A43)&gt;1,"DUPLICATE ID",IF(H43="","OK",IF(H43=A43,"SELF REFERENCE",IF(COUNTIF($A$7:$A$106,H43)=0,"MISSING PREDECESSOR","OK")))))</x:f>
      </x:c>
      <x:c r="W43" s="52" t="str">
        <x:f>IF(AND($A43&lt;&gt;"",$L43&lt;='6-Week Lookahead'!$B$5+41,$M43&gt;='6-Week Lookahead'!$B$5),COUNTIF($W$6:W42,"&gt;0")+1,"")</x:f>
      </x:c>
    </x:row>
    <x:row r="44">
      <x:c r="A44" s="28"/>
      <x:c r="B44" s="28"/>
      <x:c r="C44" s="28"/>
      <x:c r="D44" s="28"/>
      <x:c r="E44" s="28"/>
      <x:c r="F44" s="28"/>
      <x:c r="G44" s="28"/>
      <x:c r="H44" s="28"/>
      <x:c r="I44" s="28"/>
      <x:c r="J44" s="28"/>
      <x:c r="K44" s="40"/>
      <x:c r="L44" s="48" t="str">
        <x:f>IF(C44="","",IF(K44&lt;&gt;"",K44,IF(H44&lt;&gt;"",IFERROR(INDEX($M$7:$M$106,MATCH(H44,$A$7:$A$106,0))+1+I44,""),'Project Setup'!$B$8)))</x:f>
      </x:c>
      <x:c r="M44" s="48" t="str">
        <x:f>IF(OR(L44="",J44=""),"",L44+MAX(1,J44)-1)</x:f>
      </x:c>
      <x:c r="N44" s="40"/>
      <x:c r="O44" s="40"/>
      <x:c r="P44" s="40"/>
      <x:c r="Q44" s="49"/>
      <x:c r="R44" s="28"/>
      <x:c r="S44" s="50" t="str">
        <x:f>IF(OR(M44="",N44=""),"",M44-N44)</x:f>
      </x:c>
      <x:c r="T44" s="29" t="str">
        <x:f>IF(C44="","",IF(OR(R44="Completed",Q44&gt;=1),"Complete",IF(R44="Waiting","Waiting",IF(M44&lt;TODAY(),"Behind",IF(L44&lt;=TODAY()+14,"Next 14 days","Planned")))))</x:f>
      </x:c>
      <x:c r="U44" s="28"/>
      <x:c r="V44" s="29" t="str">
        <x:f>IF(A44="","",IF(COUNTIF($A$7:$A$106,A44)&gt;1,"DUPLICATE ID",IF(H44="","OK",IF(H44=A44,"SELF REFERENCE",IF(COUNTIF($A$7:$A$106,H44)=0,"MISSING PREDECESSOR","OK")))))</x:f>
      </x:c>
      <x:c r="W44" s="52" t="str">
        <x:f>IF(AND($A44&lt;&gt;"",$L44&lt;='6-Week Lookahead'!$B$5+41,$M44&gt;='6-Week Lookahead'!$B$5),COUNTIF($W$6:W43,"&gt;0")+1,"")</x:f>
      </x:c>
    </x:row>
    <x:row r="45">
      <x:c r="A45" s="28"/>
      <x:c r="B45" s="28"/>
      <x:c r="C45" s="28"/>
      <x:c r="D45" s="28"/>
      <x:c r="E45" s="28"/>
      <x:c r="F45" s="28"/>
      <x:c r="G45" s="28"/>
      <x:c r="H45" s="28"/>
      <x:c r="I45" s="28"/>
      <x:c r="J45" s="28"/>
      <x:c r="K45" s="40"/>
      <x:c r="L45" s="48" t="str">
        <x:f>IF(C45="","",IF(K45&lt;&gt;"",K45,IF(H45&lt;&gt;"",IFERROR(INDEX($M$7:$M$106,MATCH(H45,$A$7:$A$106,0))+1+I45,""),'Project Setup'!$B$8)))</x:f>
      </x:c>
      <x:c r="M45" s="48" t="str">
        <x:f>IF(OR(L45="",J45=""),"",L45+MAX(1,J45)-1)</x:f>
      </x:c>
      <x:c r="N45" s="40"/>
      <x:c r="O45" s="40"/>
      <x:c r="P45" s="40"/>
      <x:c r="Q45" s="49"/>
      <x:c r="R45" s="28"/>
      <x:c r="S45" s="50" t="str">
        <x:f>IF(OR(M45="",N45=""),"",M45-N45)</x:f>
      </x:c>
      <x:c r="T45" s="29" t="str">
        <x:f>IF(C45="","",IF(OR(R45="Completed",Q45&gt;=1),"Complete",IF(R45="Waiting","Waiting",IF(M45&lt;TODAY(),"Behind",IF(L45&lt;=TODAY()+14,"Next 14 days","Planned")))))</x:f>
      </x:c>
      <x:c r="U45" s="28"/>
      <x:c r="V45" s="29" t="str">
        <x:f>IF(A45="","",IF(COUNTIF($A$7:$A$106,A45)&gt;1,"DUPLICATE ID",IF(H45="","OK",IF(H45=A45,"SELF REFERENCE",IF(COUNTIF($A$7:$A$106,H45)=0,"MISSING PREDECESSOR","OK")))))</x:f>
      </x:c>
      <x:c r="W45" s="52" t="str">
        <x:f>IF(AND($A45&lt;&gt;"",$L45&lt;='6-Week Lookahead'!$B$5+41,$M45&gt;='6-Week Lookahead'!$B$5),COUNTIF($W$6:W44,"&gt;0")+1,"")</x:f>
      </x:c>
    </x:row>
    <x:row r="46">
      <x:c r="A46" s="28"/>
      <x:c r="B46" s="28"/>
      <x:c r="C46" s="28"/>
      <x:c r="D46" s="28"/>
      <x:c r="E46" s="28"/>
      <x:c r="F46" s="28"/>
      <x:c r="G46" s="28"/>
      <x:c r="H46" s="28"/>
      <x:c r="I46" s="28"/>
      <x:c r="J46" s="28"/>
      <x:c r="K46" s="40"/>
      <x:c r="L46" s="48" t="str">
        <x:f>IF(C46="","",IF(K46&lt;&gt;"",K46,IF(H46&lt;&gt;"",IFERROR(INDEX($M$7:$M$106,MATCH(H46,$A$7:$A$106,0))+1+I46,""),'Project Setup'!$B$8)))</x:f>
      </x:c>
      <x:c r="M46" s="48" t="str">
        <x:f>IF(OR(L46="",J46=""),"",L46+MAX(1,J46)-1)</x:f>
      </x:c>
      <x:c r="N46" s="40"/>
      <x:c r="O46" s="40"/>
      <x:c r="P46" s="40"/>
      <x:c r="Q46" s="49"/>
      <x:c r="R46" s="28"/>
      <x:c r="S46" s="50" t="str">
        <x:f>IF(OR(M46="",N46=""),"",M46-N46)</x:f>
      </x:c>
      <x:c r="T46" s="29" t="str">
        <x:f>IF(C46="","",IF(OR(R46="Completed",Q46&gt;=1),"Complete",IF(R46="Waiting","Waiting",IF(M46&lt;TODAY(),"Behind",IF(L46&lt;=TODAY()+14,"Next 14 days","Planned")))))</x:f>
      </x:c>
      <x:c r="U46" s="28"/>
      <x:c r="V46" s="29" t="str">
        <x:f>IF(A46="","",IF(COUNTIF($A$7:$A$106,A46)&gt;1,"DUPLICATE ID",IF(H46="","OK",IF(H46=A46,"SELF REFERENCE",IF(COUNTIF($A$7:$A$106,H46)=0,"MISSING PREDECESSOR","OK")))))</x:f>
      </x:c>
      <x:c r="W46" s="52" t="str">
        <x:f>IF(AND($A46&lt;&gt;"",$L46&lt;='6-Week Lookahead'!$B$5+41,$M46&gt;='6-Week Lookahead'!$B$5),COUNTIF($W$6:W45,"&gt;0")+1,"")</x:f>
      </x:c>
    </x:row>
    <x:row r="47">
      <x:c r="A47" s="28"/>
      <x:c r="B47" s="28"/>
      <x:c r="C47" s="28"/>
      <x:c r="D47" s="28"/>
      <x:c r="E47" s="28"/>
      <x:c r="F47" s="28"/>
      <x:c r="G47" s="28"/>
      <x:c r="H47" s="28"/>
      <x:c r="I47" s="28"/>
      <x:c r="J47" s="28"/>
      <x:c r="K47" s="40"/>
      <x:c r="L47" s="48" t="str">
        <x:f>IF(C47="","",IF(K47&lt;&gt;"",K47,IF(H47&lt;&gt;"",IFERROR(INDEX($M$7:$M$106,MATCH(H47,$A$7:$A$106,0))+1+I47,""),'Project Setup'!$B$8)))</x:f>
      </x:c>
      <x:c r="M47" s="48" t="str">
        <x:f>IF(OR(L47="",J47=""),"",L47+MAX(1,J47)-1)</x:f>
      </x:c>
      <x:c r="N47" s="40"/>
      <x:c r="O47" s="40"/>
      <x:c r="P47" s="40"/>
      <x:c r="Q47" s="49"/>
      <x:c r="R47" s="28"/>
      <x:c r="S47" s="50" t="str">
        <x:f>IF(OR(M47="",N47=""),"",M47-N47)</x:f>
      </x:c>
      <x:c r="T47" s="29" t="str">
        <x:f>IF(C47="","",IF(OR(R47="Completed",Q47&gt;=1),"Complete",IF(R47="Waiting","Waiting",IF(M47&lt;TODAY(),"Behind",IF(L47&lt;=TODAY()+14,"Next 14 days","Planned")))))</x:f>
      </x:c>
      <x:c r="U47" s="28"/>
      <x:c r="V47" s="29" t="str">
        <x:f>IF(A47="","",IF(COUNTIF($A$7:$A$106,A47)&gt;1,"DUPLICATE ID",IF(H47="","OK",IF(H47=A47,"SELF REFERENCE",IF(COUNTIF($A$7:$A$106,H47)=0,"MISSING PREDECESSOR","OK")))))</x:f>
      </x:c>
      <x:c r="W47" s="52" t="str">
        <x:f>IF(AND($A47&lt;&gt;"",$L47&lt;='6-Week Lookahead'!$B$5+41,$M47&gt;='6-Week Lookahead'!$B$5),COUNTIF($W$6:W46,"&gt;0")+1,"")</x:f>
      </x:c>
    </x:row>
    <x:row r="48">
      <x:c r="A48" s="28"/>
      <x:c r="B48" s="28"/>
      <x:c r="C48" s="28"/>
      <x:c r="D48" s="28"/>
      <x:c r="E48" s="28"/>
      <x:c r="F48" s="28"/>
      <x:c r="G48" s="28"/>
      <x:c r="H48" s="28"/>
      <x:c r="I48" s="28"/>
      <x:c r="J48" s="28"/>
      <x:c r="K48" s="40"/>
      <x:c r="L48" s="48" t="str">
        <x:f>IF(C48="","",IF(K48&lt;&gt;"",K48,IF(H48&lt;&gt;"",IFERROR(INDEX($M$7:$M$106,MATCH(H48,$A$7:$A$106,0))+1+I48,""),'Project Setup'!$B$8)))</x:f>
      </x:c>
      <x:c r="M48" s="48" t="str">
        <x:f>IF(OR(L48="",J48=""),"",L48+MAX(1,J48)-1)</x:f>
      </x:c>
      <x:c r="N48" s="40"/>
      <x:c r="O48" s="40"/>
      <x:c r="P48" s="40"/>
      <x:c r="Q48" s="49"/>
      <x:c r="R48" s="28"/>
      <x:c r="S48" s="50" t="str">
        <x:f>IF(OR(M48="",N48=""),"",M48-N48)</x:f>
      </x:c>
      <x:c r="T48" s="29" t="str">
        <x:f>IF(C48="","",IF(OR(R48="Completed",Q48&gt;=1),"Complete",IF(R48="Waiting","Waiting",IF(M48&lt;TODAY(),"Behind",IF(L48&lt;=TODAY()+14,"Next 14 days","Planned")))))</x:f>
      </x:c>
      <x:c r="U48" s="28"/>
      <x:c r="V48" s="29" t="str">
        <x:f>IF(A48="","",IF(COUNTIF($A$7:$A$106,A48)&gt;1,"DUPLICATE ID",IF(H48="","OK",IF(H48=A48,"SELF REFERENCE",IF(COUNTIF($A$7:$A$106,H48)=0,"MISSING PREDECESSOR","OK")))))</x:f>
      </x:c>
      <x:c r="W48" s="52" t="str">
        <x:f>IF(AND($A48&lt;&gt;"",$L48&lt;='6-Week Lookahead'!$B$5+41,$M48&gt;='6-Week Lookahead'!$B$5),COUNTIF($W$6:W47,"&gt;0")+1,"")</x:f>
      </x:c>
    </x:row>
    <x:row r="49">
      <x:c r="A49" s="28"/>
      <x:c r="B49" s="28"/>
      <x:c r="C49" s="28"/>
      <x:c r="D49" s="28"/>
      <x:c r="E49" s="28"/>
      <x:c r="F49" s="28"/>
      <x:c r="G49" s="28"/>
      <x:c r="H49" s="28"/>
      <x:c r="I49" s="28"/>
      <x:c r="J49" s="28"/>
      <x:c r="K49" s="40"/>
      <x:c r="L49" s="48" t="str">
        <x:f>IF(C49="","",IF(K49&lt;&gt;"",K49,IF(H49&lt;&gt;"",IFERROR(INDEX($M$7:$M$106,MATCH(H49,$A$7:$A$106,0))+1+I49,""),'Project Setup'!$B$8)))</x:f>
      </x:c>
      <x:c r="M49" s="48" t="str">
        <x:f>IF(OR(L49="",J49=""),"",L49+MAX(1,J49)-1)</x:f>
      </x:c>
      <x:c r="N49" s="40"/>
      <x:c r="O49" s="40"/>
      <x:c r="P49" s="40"/>
      <x:c r="Q49" s="49"/>
      <x:c r="R49" s="28"/>
      <x:c r="S49" s="50" t="str">
        <x:f>IF(OR(M49="",N49=""),"",M49-N49)</x:f>
      </x:c>
      <x:c r="T49" s="29" t="str">
        <x:f>IF(C49="","",IF(OR(R49="Completed",Q49&gt;=1),"Complete",IF(R49="Waiting","Waiting",IF(M49&lt;TODAY(),"Behind",IF(L49&lt;=TODAY()+14,"Next 14 days","Planned")))))</x:f>
      </x:c>
      <x:c r="U49" s="28"/>
      <x:c r="V49" s="29" t="str">
        <x:f>IF(A49="","",IF(COUNTIF($A$7:$A$106,A49)&gt;1,"DUPLICATE ID",IF(H49="","OK",IF(H49=A49,"SELF REFERENCE",IF(COUNTIF($A$7:$A$106,H49)=0,"MISSING PREDECESSOR","OK")))))</x:f>
      </x:c>
      <x:c r="W49" s="52" t="str">
        <x:f>IF(AND($A49&lt;&gt;"",$L49&lt;='6-Week Lookahead'!$B$5+41,$M49&gt;='6-Week Lookahead'!$B$5),COUNTIF($W$6:W48,"&gt;0")+1,"")</x:f>
      </x:c>
    </x:row>
    <x:row r="50">
      <x:c r="A50" s="28"/>
      <x:c r="B50" s="28"/>
      <x:c r="C50" s="28"/>
      <x:c r="D50" s="28"/>
      <x:c r="E50" s="28"/>
      <x:c r="F50" s="28"/>
      <x:c r="G50" s="28"/>
      <x:c r="H50" s="28"/>
      <x:c r="I50" s="28"/>
      <x:c r="J50" s="28"/>
      <x:c r="K50" s="40"/>
      <x:c r="L50" s="48" t="str">
        <x:f>IF(C50="","",IF(K50&lt;&gt;"",K50,IF(H50&lt;&gt;"",IFERROR(INDEX($M$7:$M$106,MATCH(H50,$A$7:$A$106,0))+1+I50,""),'Project Setup'!$B$8)))</x:f>
      </x:c>
      <x:c r="M50" s="48" t="str">
        <x:f>IF(OR(L50="",J50=""),"",L50+MAX(1,J50)-1)</x:f>
      </x:c>
      <x:c r="N50" s="40"/>
      <x:c r="O50" s="40"/>
      <x:c r="P50" s="40"/>
      <x:c r="Q50" s="49"/>
      <x:c r="R50" s="28"/>
      <x:c r="S50" s="50" t="str">
        <x:f>IF(OR(M50="",N50=""),"",M50-N50)</x:f>
      </x:c>
      <x:c r="T50" s="29" t="str">
        <x:f>IF(C50="","",IF(OR(R50="Completed",Q50&gt;=1),"Complete",IF(R50="Waiting","Waiting",IF(M50&lt;TODAY(),"Behind",IF(L50&lt;=TODAY()+14,"Next 14 days","Planned")))))</x:f>
      </x:c>
      <x:c r="U50" s="28"/>
      <x:c r="V50" s="29" t="str">
        <x:f>IF(A50="","",IF(COUNTIF($A$7:$A$106,A50)&gt;1,"DUPLICATE ID",IF(H50="","OK",IF(H50=A50,"SELF REFERENCE",IF(COUNTIF($A$7:$A$106,H50)=0,"MISSING PREDECESSOR","OK")))))</x:f>
      </x:c>
      <x:c r="W50" s="52" t="str">
        <x:f>IF(AND($A50&lt;&gt;"",$L50&lt;='6-Week Lookahead'!$B$5+41,$M50&gt;='6-Week Lookahead'!$B$5),COUNTIF($W$6:W49,"&gt;0")+1,"")</x:f>
      </x:c>
    </x:row>
    <x:row r="51">
      <x:c r="A51" s="28"/>
      <x:c r="B51" s="28"/>
      <x:c r="C51" s="28"/>
      <x:c r="D51" s="28"/>
      <x:c r="E51" s="28"/>
      <x:c r="F51" s="28"/>
      <x:c r="G51" s="28"/>
      <x:c r="H51" s="28"/>
      <x:c r="I51" s="28"/>
      <x:c r="J51" s="28"/>
      <x:c r="K51" s="40"/>
      <x:c r="L51" s="48" t="str">
        <x:f>IF(C51="","",IF(K51&lt;&gt;"",K51,IF(H51&lt;&gt;"",IFERROR(INDEX($M$7:$M$106,MATCH(H51,$A$7:$A$106,0))+1+I51,""),'Project Setup'!$B$8)))</x:f>
      </x:c>
      <x:c r="M51" s="48" t="str">
        <x:f>IF(OR(L51="",J51=""),"",L51+MAX(1,J51)-1)</x:f>
      </x:c>
      <x:c r="N51" s="40"/>
      <x:c r="O51" s="40"/>
      <x:c r="P51" s="40"/>
      <x:c r="Q51" s="49"/>
      <x:c r="R51" s="28"/>
      <x:c r="S51" s="50" t="str">
        <x:f>IF(OR(M51="",N51=""),"",M51-N51)</x:f>
      </x:c>
      <x:c r="T51" s="29" t="str">
        <x:f>IF(C51="","",IF(OR(R51="Completed",Q51&gt;=1),"Complete",IF(R51="Waiting","Waiting",IF(M51&lt;TODAY(),"Behind",IF(L51&lt;=TODAY()+14,"Next 14 days","Planned")))))</x:f>
      </x:c>
      <x:c r="U51" s="28"/>
      <x:c r="V51" s="29" t="str">
        <x:f>IF(A51="","",IF(COUNTIF($A$7:$A$106,A51)&gt;1,"DUPLICATE ID",IF(H51="","OK",IF(H51=A51,"SELF REFERENCE",IF(COUNTIF($A$7:$A$106,H51)=0,"MISSING PREDECESSOR","OK")))))</x:f>
      </x:c>
      <x:c r="W51" s="52" t="str">
        <x:f>IF(AND($A51&lt;&gt;"",$L51&lt;='6-Week Lookahead'!$B$5+41,$M51&gt;='6-Week Lookahead'!$B$5),COUNTIF($W$6:W50,"&gt;0")+1,"")</x:f>
      </x:c>
    </x:row>
    <x:row r="52">
      <x:c r="A52" s="28"/>
      <x:c r="B52" s="28"/>
      <x:c r="C52" s="28"/>
      <x:c r="D52" s="28"/>
      <x:c r="E52" s="28"/>
      <x:c r="F52" s="28"/>
      <x:c r="G52" s="28"/>
      <x:c r="H52" s="28"/>
      <x:c r="I52" s="28"/>
      <x:c r="J52" s="28"/>
      <x:c r="K52" s="40"/>
      <x:c r="L52" s="48" t="str">
        <x:f>IF(C52="","",IF(K52&lt;&gt;"",K52,IF(H52&lt;&gt;"",IFERROR(INDEX($M$7:$M$106,MATCH(H52,$A$7:$A$106,0))+1+I52,""),'Project Setup'!$B$8)))</x:f>
      </x:c>
      <x:c r="M52" s="48" t="str">
        <x:f>IF(OR(L52="",J52=""),"",L52+MAX(1,J52)-1)</x:f>
      </x:c>
      <x:c r="N52" s="40"/>
      <x:c r="O52" s="40"/>
      <x:c r="P52" s="40"/>
      <x:c r="Q52" s="49"/>
      <x:c r="R52" s="28"/>
      <x:c r="S52" s="50" t="str">
        <x:f>IF(OR(M52="",N52=""),"",M52-N52)</x:f>
      </x:c>
      <x:c r="T52" s="29" t="str">
        <x:f>IF(C52="","",IF(OR(R52="Completed",Q52&gt;=1),"Complete",IF(R52="Waiting","Waiting",IF(M52&lt;TODAY(),"Behind",IF(L52&lt;=TODAY()+14,"Next 14 days","Planned")))))</x:f>
      </x:c>
      <x:c r="U52" s="28"/>
      <x:c r="V52" s="29" t="str">
        <x:f>IF(A52="","",IF(COUNTIF($A$7:$A$106,A52)&gt;1,"DUPLICATE ID",IF(H52="","OK",IF(H52=A52,"SELF REFERENCE",IF(COUNTIF($A$7:$A$106,H52)=0,"MISSING PREDECESSOR","OK")))))</x:f>
      </x:c>
      <x:c r="W52" s="52" t="str">
        <x:f>IF(AND($A52&lt;&gt;"",$L52&lt;='6-Week Lookahead'!$B$5+41,$M52&gt;='6-Week Lookahead'!$B$5),COUNTIF($W$6:W51,"&gt;0")+1,"")</x:f>
      </x:c>
    </x:row>
    <x:row r="53">
      <x:c r="A53" s="28"/>
      <x:c r="B53" s="28"/>
      <x:c r="C53" s="28"/>
      <x:c r="D53" s="28"/>
      <x:c r="E53" s="28"/>
      <x:c r="F53" s="28"/>
      <x:c r="G53" s="28"/>
      <x:c r="H53" s="28"/>
      <x:c r="I53" s="28"/>
      <x:c r="J53" s="28"/>
      <x:c r="K53" s="40"/>
      <x:c r="L53" s="48" t="str">
        <x:f>IF(C53="","",IF(K53&lt;&gt;"",K53,IF(H53&lt;&gt;"",IFERROR(INDEX($M$7:$M$106,MATCH(H53,$A$7:$A$106,0))+1+I53,""),'Project Setup'!$B$8)))</x:f>
      </x:c>
      <x:c r="M53" s="48" t="str">
        <x:f>IF(OR(L53="",J53=""),"",L53+MAX(1,J53)-1)</x:f>
      </x:c>
      <x:c r="N53" s="40"/>
      <x:c r="O53" s="40"/>
      <x:c r="P53" s="40"/>
      <x:c r="Q53" s="49"/>
      <x:c r="R53" s="28"/>
      <x:c r="S53" s="50" t="str">
        <x:f>IF(OR(M53="",N53=""),"",M53-N53)</x:f>
      </x:c>
      <x:c r="T53" s="29" t="str">
        <x:f>IF(C53="","",IF(OR(R53="Completed",Q53&gt;=1),"Complete",IF(R53="Waiting","Waiting",IF(M53&lt;TODAY(),"Behind",IF(L53&lt;=TODAY()+14,"Next 14 days","Planned")))))</x:f>
      </x:c>
      <x:c r="U53" s="28"/>
      <x:c r="V53" s="29" t="str">
        <x:f>IF(A53="","",IF(COUNTIF($A$7:$A$106,A53)&gt;1,"DUPLICATE ID",IF(H53="","OK",IF(H53=A53,"SELF REFERENCE",IF(COUNTIF($A$7:$A$106,H53)=0,"MISSING PREDECESSOR","OK")))))</x:f>
      </x:c>
      <x:c r="W53" s="52" t="str">
        <x:f>IF(AND($A53&lt;&gt;"",$L53&lt;='6-Week Lookahead'!$B$5+41,$M53&gt;='6-Week Lookahead'!$B$5),COUNTIF($W$6:W52,"&gt;0")+1,"")</x:f>
      </x:c>
    </x:row>
    <x:row r="54">
      <x:c r="A54" s="28"/>
      <x:c r="B54" s="28"/>
      <x:c r="C54" s="28"/>
      <x:c r="D54" s="28"/>
      <x:c r="E54" s="28"/>
      <x:c r="F54" s="28"/>
      <x:c r="G54" s="28"/>
      <x:c r="H54" s="28"/>
      <x:c r="I54" s="28"/>
      <x:c r="J54" s="28"/>
      <x:c r="K54" s="40"/>
      <x:c r="L54" s="48" t="str">
        <x:f>IF(C54="","",IF(K54&lt;&gt;"",K54,IF(H54&lt;&gt;"",IFERROR(INDEX($M$7:$M$106,MATCH(H54,$A$7:$A$106,0))+1+I54,""),'Project Setup'!$B$8)))</x:f>
      </x:c>
      <x:c r="M54" s="48" t="str">
        <x:f>IF(OR(L54="",J54=""),"",L54+MAX(1,J54)-1)</x:f>
      </x:c>
      <x:c r="N54" s="40"/>
      <x:c r="O54" s="40"/>
      <x:c r="P54" s="40"/>
      <x:c r="Q54" s="49"/>
      <x:c r="R54" s="28"/>
      <x:c r="S54" s="50" t="str">
        <x:f>IF(OR(M54="",N54=""),"",M54-N54)</x:f>
      </x:c>
      <x:c r="T54" s="29" t="str">
        <x:f>IF(C54="","",IF(OR(R54="Completed",Q54&gt;=1),"Complete",IF(R54="Waiting","Waiting",IF(M54&lt;TODAY(),"Behind",IF(L54&lt;=TODAY()+14,"Next 14 days","Planned")))))</x:f>
      </x:c>
      <x:c r="U54" s="28"/>
      <x:c r="V54" s="29" t="str">
        <x:f>IF(A54="","",IF(COUNTIF($A$7:$A$106,A54)&gt;1,"DUPLICATE ID",IF(H54="","OK",IF(H54=A54,"SELF REFERENCE",IF(COUNTIF($A$7:$A$106,H54)=0,"MISSING PREDECESSOR","OK")))))</x:f>
      </x:c>
      <x:c r="W54" s="52" t="str">
        <x:f>IF(AND($A54&lt;&gt;"",$L54&lt;='6-Week Lookahead'!$B$5+41,$M54&gt;='6-Week Lookahead'!$B$5),COUNTIF($W$6:W53,"&gt;0")+1,"")</x:f>
      </x:c>
    </x:row>
    <x:row r="55">
      <x:c r="A55" s="28"/>
      <x:c r="B55" s="28"/>
      <x:c r="C55" s="28"/>
      <x:c r="D55" s="28"/>
      <x:c r="E55" s="28"/>
      <x:c r="F55" s="28"/>
      <x:c r="G55" s="28"/>
      <x:c r="H55" s="28"/>
      <x:c r="I55" s="28"/>
      <x:c r="J55" s="28"/>
      <x:c r="K55" s="40"/>
      <x:c r="L55" s="48" t="str">
        <x:f>IF(C55="","",IF(K55&lt;&gt;"",K55,IF(H55&lt;&gt;"",IFERROR(INDEX($M$7:$M$106,MATCH(H55,$A$7:$A$106,0))+1+I55,""),'Project Setup'!$B$8)))</x:f>
      </x:c>
      <x:c r="M55" s="48" t="str">
        <x:f>IF(OR(L55="",J55=""),"",L55+MAX(1,J55)-1)</x:f>
      </x:c>
      <x:c r="N55" s="40"/>
      <x:c r="O55" s="40"/>
      <x:c r="P55" s="40"/>
      <x:c r="Q55" s="49"/>
      <x:c r="R55" s="28"/>
      <x:c r="S55" s="50" t="str">
        <x:f>IF(OR(M55="",N55=""),"",M55-N55)</x:f>
      </x:c>
      <x:c r="T55" s="29" t="str">
        <x:f>IF(C55="","",IF(OR(R55="Completed",Q55&gt;=1),"Complete",IF(R55="Waiting","Waiting",IF(M55&lt;TODAY(),"Behind",IF(L55&lt;=TODAY()+14,"Next 14 days","Planned")))))</x:f>
      </x:c>
      <x:c r="U55" s="28"/>
      <x:c r="V55" s="29" t="str">
        <x:f>IF(A55="","",IF(COUNTIF($A$7:$A$106,A55)&gt;1,"DUPLICATE ID",IF(H55="","OK",IF(H55=A55,"SELF REFERENCE",IF(COUNTIF($A$7:$A$106,H55)=0,"MISSING PREDECESSOR","OK")))))</x:f>
      </x:c>
      <x:c r="W55" s="52" t="str">
        <x:f>IF(AND($A55&lt;&gt;"",$L55&lt;='6-Week Lookahead'!$B$5+41,$M55&gt;='6-Week Lookahead'!$B$5),COUNTIF($W$6:W54,"&gt;0")+1,"")</x:f>
      </x:c>
    </x:row>
    <x:row r="56">
      <x:c r="A56" s="28"/>
      <x:c r="B56" s="28"/>
      <x:c r="C56" s="28"/>
      <x:c r="D56" s="28"/>
      <x:c r="E56" s="28"/>
      <x:c r="F56" s="28"/>
      <x:c r="G56" s="28"/>
      <x:c r="H56" s="28"/>
      <x:c r="I56" s="28"/>
      <x:c r="J56" s="28"/>
      <x:c r="K56" s="40"/>
      <x:c r="L56" s="48" t="str">
        <x:f>IF(C56="","",IF(K56&lt;&gt;"",K56,IF(H56&lt;&gt;"",IFERROR(INDEX($M$7:$M$106,MATCH(H56,$A$7:$A$106,0))+1+I56,""),'Project Setup'!$B$8)))</x:f>
      </x:c>
      <x:c r="M56" s="48" t="str">
        <x:f>IF(OR(L56="",J56=""),"",L56+MAX(1,J56)-1)</x:f>
      </x:c>
      <x:c r="N56" s="40"/>
      <x:c r="O56" s="40"/>
      <x:c r="P56" s="40"/>
      <x:c r="Q56" s="49"/>
      <x:c r="R56" s="28"/>
      <x:c r="S56" s="50" t="str">
        <x:f>IF(OR(M56="",N56=""),"",M56-N56)</x:f>
      </x:c>
      <x:c r="T56" s="29" t="str">
        <x:f>IF(C56="","",IF(OR(R56="Completed",Q56&gt;=1),"Complete",IF(R56="Waiting","Waiting",IF(M56&lt;TODAY(),"Behind",IF(L56&lt;=TODAY()+14,"Next 14 days","Planned")))))</x:f>
      </x:c>
      <x:c r="U56" s="28"/>
      <x:c r="V56" s="29" t="str">
        <x:f>IF(A56="","",IF(COUNTIF($A$7:$A$106,A56)&gt;1,"DUPLICATE ID",IF(H56="","OK",IF(H56=A56,"SELF REFERENCE",IF(COUNTIF($A$7:$A$106,H56)=0,"MISSING PREDECESSOR","OK")))))</x:f>
      </x:c>
      <x:c r="W56" s="52" t="str">
        <x:f>IF(AND($A56&lt;&gt;"",$L56&lt;='6-Week Lookahead'!$B$5+41,$M56&gt;='6-Week Lookahead'!$B$5),COUNTIF($W$6:W55,"&gt;0")+1,"")</x:f>
      </x:c>
    </x:row>
    <x:row r="57">
      <x:c r="A57" s="28"/>
      <x:c r="B57" s="28"/>
      <x:c r="C57" s="28"/>
      <x:c r="D57" s="28"/>
      <x:c r="E57" s="28"/>
      <x:c r="F57" s="28"/>
      <x:c r="G57" s="28"/>
      <x:c r="H57" s="28"/>
      <x:c r="I57" s="28"/>
      <x:c r="J57" s="28"/>
      <x:c r="K57" s="40"/>
      <x:c r="L57" s="48" t="str">
        <x:f>IF(C57="","",IF(K57&lt;&gt;"",K57,IF(H57&lt;&gt;"",IFERROR(INDEX($M$7:$M$106,MATCH(H57,$A$7:$A$106,0))+1+I57,""),'Project Setup'!$B$8)))</x:f>
      </x:c>
      <x:c r="M57" s="48" t="str">
        <x:f>IF(OR(L57="",J57=""),"",L57+MAX(1,J57)-1)</x:f>
      </x:c>
      <x:c r="N57" s="40"/>
      <x:c r="O57" s="40"/>
      <x:c r="P57" s="40"/>
      <x:c r="Q57" s="49"/>
      <x:c r="R57" s="28"/>
      <x:c r="S57" s="50" t="str">
        <x:f>IF(OR(M57="",N57=""),"",M57-N57)</x:f>
      </x:c>
      <x:c r="T57" s="29" t="str">
        <x:f>IF(C57="","",IF(OR(R57="Completed",Q57&gt;=1),"Complete",IF(R57="Waiting","Waiting",IF(M57&lt;TODAY(),"Behind",IF(L57&lt;=TODAY()+14,"Next 14 days","Planned")))))</x:f>
      </x:c>
      <x:c r="U57" s="28"/>
      <x:c r="V57" s="29" t="str">
        <x:f>IF(A57="","",IF(COUNTIF($A$7:$A$106,A57)&gt;1,"DUPLICATE ID",IF(H57="","OK",IF(H57=A57,"SELF REFERENCE",IF(COUNTIF($A$7:$A$106,H57)=0,"MISSING PREDECESSOR","OK")))))</x:f>
      </x:c>
      <x:c r="W57" s="52" t="str">
        <x:f>IF(AND($A57&lt;&gt;"",$L57&lt;='6-Week Lookahead'!$B$5+41,$M57&gt;='6-Week Lookahead'!$B$5),COUNTIF($W$6:W56,"&gt;0")+1,"")</x:f>
      </x:c>
    </x:row>
    <x:row r="58">
      <x:c r="A58" s="28"/>
      <x:c r="B58" s="28"/>
      <x:c r="C58" s="28"/>
      <x:c r="D58" s="28"/>
      <x:c r="E58" s="28"/>
      <x:c r="F58" s="28"/>
      <x:c r="G58" s="28"/>
      <x:c r="H58" s="28"/>
      <x:c r="I58" s="28"/>
      <x:c r="J58" s="28"/>
      <x:c r="K58" s="40"/>
      <x:c r="L58" s="48" t="str">
        <x:f>IF(C58="","",IF(K58&lt;&gt;"",K58,IF(H58&lt;&gt;"",IFERROR(INDEX($M$7:$M$106,MATCH(H58,$A$7:$A$106,0))+1+I58,""),'Project Setup'!$B$8)))</x:f>
      </x:c>
      <x:c r="M58" s="48" t="str">
        <x:f>IF(OR(L58="",J58=""),"",L58+MAX(1,J58)-1)</x:f>
      </x:c>
      <x:c r="N58" s="40"/>
      <x:c r="O58" s="40"/>
      <x:c r="P58" s="40"/>
      <x:c r="Q58" s="49"/>
      <x:c r="R58" s="28"/>
      <x:c r="S58" s="50" t="str">
        <x:f>IF(OR(M58="",N58=""),"",M58-N58)</x:f>
      </x:c>
      <x:c r="T58" s="29" t="str">
        <x:f>IF(C58="","",IF(OR(R58="Completed",Q58&gt;=1),"Complete",IF(R58="Waiting","Waiting",IF(M58&lt;TODAY(),"Behind",IF(L58&lt;=TODAY()+14,"Next 14 days","Planned")))))</x:f>
      </x:c>
      <x:c r="U58" s="28"/>
      <x:c r="V58" s="29" t="str">
        <x:f>IF(A58="","",IF(COUNTIF($A$7:$A$106,A58)&gt;1,"DUPLICATE ID",IF(H58="","OK",IF(H58=A58,"SELF REFERENCE",IF(COUNTIF($A$7:$A$106,H58)=0,"MISSING PREDECESSOR","OK")))))</x:f>
      </x:c>
      <x:c r="W58" s="52" t="str">
        <x:f>IF(AND($A58&lt;&gt;"",$L58&lt;='6-Week Lookahead'!$B$5+41,$M58&gt;='6-Week Lookahead'!$B$5),COUNTIF($W$6:W57,"&gt;0")+1,"")</x:f>
      </x:c>
    </x:row>
    <x:row r="59">
      <x:c r="A59" s="28"/>
      <x:c r="B59" s="28"/>
      <x:c r="C59" s="28"/>
      <x:c r="D59" s="28"/>
      <x:c r="E59" s="28"/>
      <x:c r="F59" s="28"/>
      <x:c r="G59" s="28"/>
      <x:c r="H59" s="28"/>
      <x:c r="I59" s="28"/>
      <x:c r="J59" s="28"/>
      <x:c r="K59" s="40"/>
      <x:c r="L59" s="48" t="str">
        <x:f>IF(C59="","",IF(K59&lt;&gt;"",K59,IF(H59&lt;&gt;"",IFERROR(INDEX($M$7:$M$106,MATCH(H59,$A$7:$A$106,0))+1+I59,""),'Project Setup'!$B$8)))</x:f>
      </x:c>
      <x:c r="M59" s="48" t="str">
        <x:f>IF(OR(L59="",J59=""),"",L59+MAX(1,J59)-1)</x:f>
      </x:c>
      <x:c r="N59" s="40"/>
      <x:c r="O59" s="40"/>
      <x:c r="P59" s="40"/>
      <x:c r="Q59" s="49"/>
      <x:c r="R59" s="28"/>
      <x:c r="S59" s="50" t="str">
        <x:f>IF(OR(M59="",N59=""),"",M59-N59)</x:f>
      </x:c>
      <x:c r="T59" s="29" t="str">
        <x:f>IF(C59="","",IF(OR(R59="Completed",Q59&gt;=1),"Complete",IF(R59="Waiting","Waiting",IF(M59&lt;TODAY(),"Behind",IF(L59&lt;=TODAY()+14,"Next 14 days","Planned")))))</x:f>
      </x:c>
      <x:c r="U59" s="28"/>
      <x:c r="V59" s="29" t="str">
        <x:f>IF(A59="","",IF(COUNTIF($A$7:$A$106,A59)&gt;1,"DUPLICATE ID",IF(H59="","OK",IF(H59=A59,"SELF REFERENCE",IF(COUNTIF($A$7:$A$106,H59)=0,"MISSING PREDECESSOR","OK")))))</x:f>
      </x:c>
      <x:c r="W59" s="52" t="str">
        <x:f>IF(AND($A59&lt;&gt;"",$L59&lt;='6-Week Lookahead'!$B$5+41,$M59&gt;='6-Week Lookahead'!$B$5),COUNTIF($W$6:W58,"&gt;0")+1,"")</x:f>
      </x:c>
    </x:row>
    <x:row r="60">
      <x:c r="A60" s="28"/>
      <x:c r="B60" s="28"/>
      <x:c r="C60" s="28"/>
      <x:c r="D60" s="28"/>
      <x:c r="E60" s="28"/>
      <x:c r="F60" s="28"/>
      <x:c r="G60" s="28"/>
      <x:c r="H60" s="28"/>
      <x:c r="I60" s="28"/>
      <x:c r="J60" s="28"/>
      <x:c r="K60" s="40"/>
      <x:c r="L60" s="48" t="str">
        <x:f>IF(C60="","",IF(K60&lt;&gt;"",K60,IF(H60&lt;&gt;"",IFERROR(INDEX($M$7:$M$106,MATCH(H60,$A$7:$A$106,0))+1+I60,""),'Project Setup'!$B$8)))</x:f>
      </x:c>
      <x:c r="M60" s="48" t="str">
        <x:f>IF(OR(L60="",J60=""),"",L60+MAX(1,J60)-1)</x:f>
      </x:c>
      <x:c r="N60" s="40"/>
      <x:c r="O60" s="40"/>
      <x:c r="P60" s="40"/>
      <x:c r="Q60" s="49"/>
      <x:c r="R60" s="28"/>
      <x:c r="S60" s="50" t="str">
        <x:f>IF(OR(M60="",N60=""),"",M60-N60)</x:f>
      </x:c>
      <x:c r="T60" s="29" t="str">
        <x:f>IF(C60="","",IF(OR(R60="Completed",Q60&gt;=1),"Complete",IF(R60="Waiting","Waiting",IF(M60&lt;TODAY(),"Behind",IF(L60&lt;=TODAY()+14,"Next 14 days","Planned")))))</x:f>
      </x:c>
      <x:c r="U60" s="28"/>
      <x:c r="V60" s="29" t="str">
        <x:f>IF(A60="","",IF(COUNTIF($A$7:$A$106,A60)&gt;1,"DUPLICATE ID",IF(H60="","OK",IF(H60=A60,"SELF REFERENCE",IF(COUNTIF($A$7:$A$106,H60)=0,"MISSING PREDECESSOR","OK")))))</x:f>
      </x:c>
      <x:c r="W60" s="52" t="str">
        <x:f>IF(AND($A60&lt;&gt;"",$L60&lt;='6-Week Lookahead'!$B$5+41,$M60&gt;='6-Week Lookahead'!$B$5),COUNTIF($W$6:W59,"&gt;0")+1,"")</x:f>
      </x:c>
    </x:row>
    <x:row r="61">
      <x:c r="A61" s="28"/>
      <x:c r="B61" s="28"/>
      <x:c r="C61" s="28"/>
      <x:c r="D61" s="28"/>
      <x:c r="E61" s="28"/>
      <x:c r="F61" s="28"/>
      <x:c r="G61" s="28"/>
      <x:c r="H61" s="28"/>
      <x:c r="I61" s="28"/>
      <x:c r="J61" s="28"/>
      <x:c r="K61" s="40"/>
      <x:c r="L61" s="48" t="str">
        <x:f>IF(C61="","",IF(K61&lt;&gt;"",K61,IF(H61&lt;&gt;"",IFERROR(INDEX($M$7:$M$106,MATCH(H61,$A$7:$A$106,0))+1+I61,""),'Project Setup'!$B$8)))</x:f>
      </x:c>
      <x:c r="M61" s="48" t="str">
        <x:f>IF(OR(L61="",J61=""),"",L61+MAX(1,J61)-1)</x:f>
      </x:c>
      <x:c r="N61" s="40"/>
      <x:c r="O61" s="40"/>
      <x:c r="P61" s="40"/>
      <x:c r="Q61" s="49"/>
      <x:c r="R61" s="28"/>
      <x:c r="S61" s="50" t="str">
        <x:f>IF(OR(M61="",N61=""),"",M61-N61)</x:f>
      </x:c>
      <x:c r="T61" s="29" t="str">
        <x:f>IF(C61="","",IF(OR(R61="Completed",Q61&gt;=1),"Complete",IF(R61="Waiting","Waiting",IF(M61&lt;TODAY(),"Behind",IF(L61&lt;=TODAY()+14,"Next 14 days","Planned")))))</x:f>
      </x:c>
      <x:c r="U61" s="28"/>
      <x:c r="V61" s="29" t="str">
        <x:f>IF(A61="","",IF(COUNTIF($A$7:$A$106,A61)&gt;1,"DUPLICATE ID",IF(H61="","OK",IF(H61=A61,"SELF REFERENCE",IF(COUNTIF($A$7:$A$106,H61)=0,"MISSING PREDECESSOR","OK")))))</x:f>
      </x:c>
      <x:c r="W61" s="52" t="str">
        <x:f>IF(AND($A61&lt;&gt;"",$L61&lt;='6-Week Lookahead'!$B$5+41,$M61&gt;='6-Week Lookahead'!$B$5),COUNTIF($W$6:W60,"&gt;0")+1,"")</x:f>
      </x:c>
    </x:row>
    <x:row r="62">
      <x:c r="A62" s="28"/>
      <x:c r="B62" s="28"/>
      <x:c r="C62" s="28"/>
      <x:c r="D62" s="28"/>
      <x:c r="E62" s="28"/>
      <x:c r="F62" s="28"/>
      <x:c r="G62" s="28"/>
      <x:c r="H62" s="28"/>
      <x:c r="I62" s="28"/>
      <x:c r="J62" s="28"/>
      <x:c r="K62" s="40"/>
      <x:c r="L62" s="48" t="str">
        <x:f>IF(C62="","",IF(K62&lt;&gt;"",K62,IF(H62&lt;&gt;"",IFERROR(INDEX($M$7:$M$106,MATCH(H62,$A$7:$A$106,0))+1+I62,""),'Project Setup'!$B$8)))</x:f>
      </x:c>
      <x:c r="M62" s="48" t="str">
        <x:f>IF(OR(L62="",J62=""),"",L62+MAX(1,J62)-1)</x:f>
      </x:c>
      <x:c r="N62" s="40"/>
      <x:c r="O62" s="40"/>
      <x:c r="P62" s="40"/>
      <x:c r="Q62" s="49"/>
      <x:c r="R62" s="28"/>
      <x:c r="S62" s="50" t="str">
        <x:f>IF(OR(M62="",N62=""),"",M62-N62)</x:f>
      </x:c>
      <x:c r="T62" s="29" t="str">
        <x:f>IF(C62="","",IF(OR(R62="Completed",Q62&gt;=1),"Complete",IF(R62="Waiting","Waiting",IF(M62&lt;TODAY(),"Behind",IF(L62&lt;=TODAY()+14,"Next 14 days","Planned")))))</x:f>
      </x:c>
      <x:c r="U62" s="28"/>
      <x:c r="V62" s="29" t="str">
        <x:f>IF(A62="","",IF(COUNTIF($A$7:$A$106,A62)&gt;1,"DUPLICATE ID",IF(H62="","OK",IF(H62=A62,"SELF REFERENCE",IF(COUNTIF($A$7:$A$106,H62)=0,"MISSING PREDECESSOR","OK")))))</x:f>
      </x:c>
      <x:c r="W62" s="52" t="str">
        <x:f>IF(AND($A62&lt;&gt;"",$L62&lt;='6-Week Lookahead'!$B$5+41,$M62&gt;='6-Week Lookahead'!$B$5),COUNTIF($W$6:W61,"&gt;0")+1,"")</x:f>
      </x:c>
    </x:row>
    <x:row r="63">
      <x:c r="A63" s="28"/>
      <x:c r="B63" s="28"/>
      <x:c r="C63" s="28"/>
      <x:c r="D63" s="28"/>
      <x:c r="E63" s="28"/>
      <x:c r="F63" s="28"/>
      <x:c r="G63" s="28"/>
      <x:c r="H63" s="28"/>
      <x:c r="I63" s="28"/>
      <x:c r="J63" s="28"/>
      <x:c r="K63" s="40"/>
      <x:c r="L63" s="48" t="str">
        <x:f>IF(C63="","",IF(K63&lt;&gt;"",K63,IF(H63&lt;&gt;"",IFERROR(INDEX($M$7:$M$106,MATCH(H63,$A$7:$A$106,0))+1+I63,""),'Project Setup'!$B$8)))</x:f>
      </x:c>
      <x:c r="M63" s="48" t="str">
        <x:f>IF(OR(L63="",J63=""),"",L63+MAX(1,J63)-1)</x:f>
      </x:c>
      <x:c r="N63" s="40"/>
      <x:c r="O63" s="40"/>
      <x:c r="P63" s="40"/>
      <x:c r="Q63" s="49"/>
      <x:c r="R63" s="28"/>
      <x:c r="S63" s="50" t="str">
        <x:f>IF(OR(M63="",N63=""),"",M63-N63)</x:f>
      </x:c>
      <x:c r="T63" s="29" t="str">
        <x:f>IF(C63="","",IF(OR(R63="Completed",Q63&gt;=1),"Complete",IF(R63="Waiting","Waiting",IF(M63&lt;TODAY(),"Behind",IF(L63&lt;=TODAY()+14,"Next 14 days","Planned")))))</x:f>
      </x:c>
      <x:c r="U63" s="28"/>
      <x:c r="V63" s="29" t="str">
        <x:f>IF(A63="","",IF(COUNTIF($A$7:$A$106,A63)&gt;1,"DUPLICATE ID",IF(H63="","OK",IF(H63=A63,"SELF REFERENCE",IF(COUNTIF($A$7:$A$106,H63)=0,"MISSING PREDECESSOR","OK")))))</x:f>
      </x:c>
      <x:c r="W63" s="52" t="str">
        <x:f>IF(AND($A63&lt;&gt;"",$L63&lt;='6-Week Lookahead'!$B$5+41,$M63&gt;='6-Week Lookahead'!$B$5),COUNTIF($W$6:W62,"&gt;0")+1,"")</x:f>
      </x:c>
    </x:row>
    <x:row r="64">
      <x:c r="A64" s="28"/>
      <x:c r="B64" s="28"/>
      <x:c r="C64" s="28"/>
      <x:c r="D64" s="28"/>
      <x:c r="E64" s="28"/>
      <x:c r="F64" s="28"/>
      <x:c r="G64" s="28"/>
      <x:c r="H64" s="28"/>
      <x:c r="I64" s="28"/>
      <x:c r="J64" s="28"/>
      <x:c r="K64" s="40"/>
      <x:c r="L64" s="48" t="str">
        <x:f>IF(C64="","",IF(K64&lt;&gt;"",K64,IF(H64&lt;&gt;"",IFERROR(INDEX($M$7:$M$106,MATCH(H64,$A$7:$A$106,0))+1+I64,""),'Project Setup'!$B$8)))</x:f>
      </x:c>
      <x:c r="M64" s="48" t="str">
        <x:f>IF(OR(L64="",J64=""),"",L64+MAX(1,J64)-1)</x:f>
      </x:c>
      <x:c r="N64" s="40"/>
      <x:c r="O64" s="40"/>
      <x:c r="P64" s="40"/>
      <x:c r="Q64" s="49"/>
      <x:c r="R64" s="28"/>
      <x:c r="S64" s="50" t="str">
        <x:f>IF(OR(M64="",N64=""),"",M64-N64)</x:f>
      </x:c>
      <x:c r="T64" s="29" t="str">
        <x:f>IF(C64="","",IF(OR(R64="Completed",Q64&gt;=1),"Complete",IF(R64="Waiting","Waiting",IF(M64&lt;TODAY(),"Behind",IF(L64&lt;=TODAY()+14,"Next 14 days","Planned")))))</x:f>
      </x:c>
      <x:c r="U64" s="28"/>
      <x:c r="V64" s="29" t="str">
        <x:f>IF(A64="","",IF(COUNTIF($A$7:$A$106,A64)&gt;1,"DUPLICATE ID",IF(H64="","OK",IF(H64=A64,"SELF REFERENCE",IF(COUNTIF($A$7:$A$106,H64)=0,"MISSING PREDECESSOR","OK")))))</x:f>
      </x:c>
      <x:c r="W64" s="52" t="str">
        <x:f>IF(AND($A64&lt;&gt;"",$L64&lt;='6-Week Lookahead'!$B$5+41,$M64&gt;='6-Week Lookahead'!$B$5),COUNTIF($W$6:W63,"&gt;0")+1,"")</x:f>
      </x:c>
    </x:row>
    <x:row r="65">
      <x:c r="A65" s="28"/>
      <x:c r="B65" s="28"/>
      <x:c r="C65" s="28"/>
      <x:c r="D65" s="28"/>
      <x:c r="E65" s="28"/>
      <x:c r="F65" s="28"/>
      <x:c r="G65" s="28"/>
      <x:c r="H65" s="28"/>
      <x:c r="I65" s="28"/>
      <x:c r="J65" s="28"/>
      <x:c r="K65" s="40"/>
      <x:c r="L65" s="48" t="str">
        <x:f>IF(C65="","",IF(K65&lt;&gt;"",K65,IF(H65&lt;&gt;"",IFERROR(INDEX($M$7:$M$106,MATCH(H65,$A$7:$A$106,0))+1+I65,""),'Project Setup'!$B$8)))</x:f>
      </x:c>
      <x:c r="M65" s="48" t="str">
        <x:f>IF(OR(L65="",J65=""),"",L65+MAX(1,J65)-1)</x:f>
      </x:c>
      <x:c r="N65" s="40"/>
      <x:c r="O65" s="40"/>
      <x:c r="P65" s="40"/>
      <x:c r="Q65" s="49"/>
      <x:c r="R65" s="28"/>
      <x:c r="S65" s="50" t="str">
        <x:f>IF(OR(M65="",N65=""),"",M65-N65)</x:f>
      </x:c>
      <x:c r="T65" s="29" t="str">
        <x:f>IF(C65="","",IF(OR(R65="Completed",Q65&gt;=1),"Complete",IF(R65="Waiting","Waiting",IF(M65&lt;TODAY(),"Behind",IF(L65&lt;=TODAY()+14,"Next 14 days","Planned")))))</x:f>
      </x:c>
      <x:c r="U65" s="28"/>
      <x:c r="V65" s="29" t="str">
        <x:f>IF(A65="","",IF(COUNTIF($A$7:$A$106,A65)&gt;1,"DUPLICATE ID",IF(H65="","OK",IF(H65=A65,"SELF REFERENCE",IF(COUNTIF($A$7:$A$106,H65)=0,"MISSING PREDECESSOR","OK")))))</x:f>
      </x:c>
      <x:c r="W65" s="52" t="str">
        <x:f>IF(AND($A65&lt;&gt;"",$L65&lt;='6-Week Lookahead'!$B$5+41,$M65&gt;='6-Week Lookahead'!$B$5),COUNTIF($W$6:W64,"&gt;0")+1,"")</x:f>
      </x:c>
    </x:row>
    <x:row r="66">
      <x:c r="A66" s="28"/>
      <x:c r="B66" s="28"/>
      <x:c r="C66" s="28"/>
      <x:c r="D66" s="28"/>
      <x:c r="E66" s="28"/>
      <x:c r="F66" s="28"/>
      <x:c r="G66" s="28"/>
      <x:c r="H66" s="28"/>
      <x:c r="I66" s="28"/>
      <x:c r="J66" s="28"/>
      <x:c r="K66" s="40"/>
      <x:c r="L66" s="48" t="str">
        <x:f>IF(C66="","",IF(K66&lt;&gt;"",K66,IF(H66&lt;&gt;"",IFERROR(INDEX($M$7:$M$106,MATCH(H66,$A$7:$A$106,0))+1+I66,""),'Project Setup'!$B$8)))</x:f>
      </x:c>
      <x:c r="M66" s="48" t="str">
        <x:f>IF(OR(L66="",J66=""),"",L66+MAX(1,J66)-1)</x:f>
      </x:c>
      <x:c r="N66" s="40"/>
      <x:c r="O66" s="40"/>
      <x:c r="P66" s="40"/>
      <x:c r="Q66" s="49"/>
      <x:c r="R66" s="28"/>
      <x:c r="S66" s="50" t="str">
        <x:f>IF(OR(M66="",N66=""),"",M66-N66)</x:f>
      </x:c>
      <x:c r="T66" s="29" t="str">
        <x:f>IF(C66="","",IF(OR(R66="Completed",Q66&gt;=1),"Complete",IF(R66="Waiting","Waiting",IF(M66&lt;TODAY(),"Behind",IF(L66&lt;=TODAY()+14,"Next 14 days","Planned")))))</x:f>
      </x:c>
      <x:c r="U66" s="28"/>
      <x:c r="V66" s="29" t="str">
        <x:f>IF(A66="","",IF(COUNTIF($A$7:$A$106,A66)&gt;1,"DUPLICATE ID",IF(H66="","OK",IF(H66=A66,"SELF REFERENCE",IF(COUNTIF($A$7:$A$106,H66)=0,"MISSING PREDECESSOR","OK")))))</x:f>
      </x:c>
      <x:c r="W66" s="52" t="str">
        <x:f>IF(AND($A66&lt;&gt;"",$L66&lt;='6-Week Lookahead'!$B$5+41,$M66&gt;='6-Week Lookahead'!$B$5),COUNTIF($W$6:W65,"&gt;0")+1,"")</x:f>
      </x:c>
    </x:row>
    <x:row r="67">
      <x:c r="A67" s="28"/>
      <x:c r="B67" s="28"/>
      <x:c r="C67" s="28"/>
      <x:c r="D67" s="28"/>
      <x:c r="E67" s="28"/>
      <x:c r="F67" s="28"/>
      <x:c r="G67" s="28"/>
      <x:c r="H67" s="28"/>
      <x:c r="I67" s="28"/>
      <x:c r="J67" s="28"/>
      <x:c r="K67" s="40"/>
      <x:c r="L67" s="48" t="str">
        <x:f>IF(C67="","",IF(K67&lt;&gt;"",K67,IF(H67&lt;&gt;"",IFERROR(INDEX($M$7:$M$106,MATCH(H67,$A$7:$A$106,0))+1+I67,""),'Project Setup'!$B$8)))</x:f>
      </x:c>
      <x:c r="M67" s="48" t="str">
        <x:f>IF(OR(L67="",J67=""),"",L67+MAX(1,J67)-1)</x:f>
      </x:c>
      <x:c r="N67" s="40"/>
      <x:c r="O67" s="40"/>
      <x:c r="P67" s="40"/>
      <x:c r="Q67" s="49"/>
      <x:c r="R67" s="28"/>
      <x:c r="S67" s="50" t="str">
        <x:f>IF(OR(M67="",N67=""),"",M67-N67)</x:f>
      </x:c>
      <x:c r="T67" s="29" t="str">
        <x:f>IF(C67="","",IF(OR(R67="Completed",Q67&gt;=1),"Complete",IF(R67="Waiting","Waiting",IF(M67&lt;TODAY(),"Behind",IF(L67&lt;=TODAY()+14,"Next 14 days","Planned")))))</x:f>
      </x:c>
      <x:c r="U67" s="28"/>
      <x:c r="V67" s="29" t="str">
        <x:f>IF(A67="","",IF(COUNTIF($A$7:$A$106,A67)&gt;1,"DUPLICATE ID",IF(H67="","OK",IF(H67=A67,"SELF REFERENCE",IF(COUNTIF($A$7:$A$106,H67)=0,"MISSING PREDECESSOR","OK")))))</x:f>
      </x:c>
      <x:c r="W67" s="52" t="str">
        <x:f>IF(AND($A67&lt;&gt;"",$L67&lt;='6-Week Lookahead'!$B$5+41,$M67&gt;='6-Week Lookahead'!$B$5),COUNTIF($W$6:W66,"&gt;0")+1,"")</x:f>
      </x:c>
    </x:row>
    <x:row r="68">
      <x:c r="A68" s="28"/>
      <x:c r="B68" s="28"/>
      <x:c r="C68" s="28"/>
      <x:c r="D68" s="28"/>
      <x:c r="E68" s="28"/>
      <x:c r="F68" s="28"/>
      <x:c r="G68" s="28"/>
      <x:c r="H68" s="28"/>
      <x:c r="I68" s="28"/>
      <x:c r="J68" s="28"/>
      <x:c r="K68" s="40"/>
      <x:c r="L68" s="48" t="str">
        <x:f>IF(C68="","",IF(K68&lt;&gt;"",K68,IF(H68&lt;&gt;"",IFERROR(INDEX($M$7:$M$106,MATCH(H68,$A$7:$A$106,0))+1+I68,""),'Project Setup'!$B$8)))</x:f>
      </x:c>
      <x:c r="M68" s="48" t="str">
        <x:f>IF(OR(L68="",J68=""),"",L68+MAX(1,J68)-1)</x:f>
      </x:c>
      <x:c r="N68" s="40"/>
      <x:c r="O68" s="40"/>
      <x:c r="P68" s="40"/>
      <x:c r="Q68" s="49"/>
      <x:c r="R68" s="28"/>
      <x:c r="S68" s="50" t="str">
        <x:f>IF(OR(M68="",N68=""),"",M68-N68)</x:f>
      </x:c>
      <x:c r="T68" s="29" t="str">
        <x:f>IF(C68="","",IF(OR(R68="Completed",Q68&gt;=1),"Complete",IF(R68="Waiting","Waiting",IF(M68&lt;TODAY(),"Behind",IF(L68&lt;=TODAY()+14,"Next 14 days","Planned")))))</x:f>
      </x:c>
      <x:c r="U68" s="28"/>
      <x:c r="V68" s="29" t="str">
        <x:f>IF(A68="","",IF(COUNTIF($A$7:$A$106,A68)&gt;1,"DUPLICATE ID",IF(H68="","OK",IF(H68=A68,"SELF REFERENCE",IF(COUNTIF($A$7:$A$106,H68)=0,"MISSING PREDECESSOR","OK")))))</x:f>
      </x:c>
      <x:c r="W68" s="52" t="str">
        <x:f>IF(AND($A68&lt;&gt;"",$L68&lt;='6-Week Lookahead'!$B$5+41,$M68&gt;='6-Week Lookahead'!$B$5),COUNTIF($W$6:W67,"&gt;0")+1,"")</x:f>
      </x:c>
    </x:row>
    <x:row r="69">
      <x:c r="A69" s="28"/>
      <x:c r="B69" s="28"/>
      <x:c r="C69" s="28"/>
      <x:c r="D69" s="28"/>
      <x:c r="E69" s="28"/>
      <x:c r="F69" s="28"/>
      <x:c r="G69" s="28"/>
      <x:c r="H69" s="28"/>
      <x:c r="I69" s="28"/>
      <x:c r="J69" s="28"/>
      <x:c r="K69" s="40"/>
      <x:c r="L69" s="48" t="str">
        <x:f>IF(C69="","",IF(K69&lt;&gt;"",K69,IF(H69&lt;&gt;"",IFERROR(INDEX($M$7:$M$106,MATCH(H69,$A$7:$A$106,0))+1+I69,""),'Project Setup'!$B$8)))</x:f>
      </x:c>
      <x:c r="M69" s="48" t="str">
        <x:f>IF(OR(L69="",J69=""),"",L69+MAX(1,J69)-1)</x:f>
      </x:c>
      <x:c r="N69" s="40"/>
      <x:c r="O69" s="40"/>
      <x:c r="P69" s="40"/>
      <x:c r="Q69" s="49"/>
      <x:c r="R69" s="28"/>
      <x:c r="S69" s="50" t="str">
        <x:f>IF(OR(M69="",N69=""),"",M69-N69)</x:f>
      </x:c>
      <x:c r="T69" s="29" t="str">
        <x:f>IF(C69="","",IF(OR(R69="Completed",Q69&gt;=1),"Complete",IF(R69="Waiting","Waiting",IF(M69&lt;TODAY(),"Behind",IF(L69&lt;=TODAY()+14,"Next 14 days","Planned")))))</x:f>
      </x:c>
      <x:c r="U69" s="28"/>
      <x:c r="V69" s="29" t="str">
        <x:f>IF(A69="","",IF(COUNTIF($A$7:$A$106,A69)&gt;1,"DUPLICATE ID",IF(H69="","OK",IF(H69=A69,"SELF REFERENCE",IF(COUNTIF($A$7:$A$106,H69)=0,"MISSING PREDECESSOR","OK")))))</x:f>
      </x:c>
      <x:c r="W69" s="52" t="str">
        <x:f>IF(AND($A69&lt;&gt;"",$L69&lt;='6-Week Lookahead'!$B$5+41,$M69&gt;='6-Week Lookahead'!$B$5),COUNTIF($W$6:W68,"&gt;0")+1,"")</x:f>
      </x:c>
    </x:row>
    <x:row r="70">
      <x:c r="A70" s="28"/>
      <x:c r="B70" s="28"/>
      <x:c r="C70" s="28"/>
      <x:c r="D70" s="28"/>
      <x:c r="E70" s="28"/>
      <x:c r="F70" s="28"/>
      <x:c r="G70" s="28"/>
      <x:c r="H70" s="28"/>
      <x:c r="I70" s="28"/>
      <x:c r="J70" s="28"/>
      <x:c r="K70" s="40"/>
      <x:c r="L70" s="48" t="str">
        <x:f>IF(C70="","",IF(K70&lt;&gt;"",K70,IF(H70&lt;&gt;"",IFERROR(INDEX($M$7:$M$106,MATCH(H70,$A$7:$A$106,0))+1+I70,""),'Project Setup'!$B$8)))</x:f>
      </x:c>
      <x:c r="M70" s="48" t="str">
        <x:f>IF(OR(L70="",J70=""),"",L70+MAX(1,J70)-1)</x:f>
      </x:c>
      <x:c r="N70" s="40"/>
      <x:c r="O70" s="40"/>
      <x:c r="P70" s="40"/>
      <x:c r="Q70" s="49"/>
      <x:c r="R70" s="28"/>
      <x:c r="S70" s="50" t="str">
        <x:f>IF(OR(M70="",N70=""),"",M70-N70)</x:f>
      </x:c>
      <x:c r="T70" s="29" t="str">
        <x:f>IF(C70="","",IF(OR(R70="Completed",Q70&gt;=1),"Complete",IF(R70="Waiting","Waiting",IF(M70&lt;TODAY(),"Behind",IF(L70&lt;=TODAY()+14,"Next 14 days","Planned")))))</x:f>
      </x:c>
      <x:c r="U70" s="28"/>
      <x:c r="V70" s="29" t="str">
        <x:f>IF(A70="","",IF(COUNTIF($A$7:$A$106,A70)&gt;1,"DUPLICATE ID",IF(H70="","OK",IF(H70=A70,"SELF REFERENCE",IF(COUNTIF($A$7:$A$106,H70)=0,"MISSING PREDECESSOR","OK")))))</x:f>
      </x:c>
      <x:c r="W70" s="52" t="str">
        <x:f>IF(AND($A70&lt;&gt;"",$L70&lt;='6-Week Lookahead'!$B$5+41,$M70&gt;='6-Week Lookahead'!$B$5),COUNTIF($W$6:W69,"&gt;0")+1,"")</x:f>
      </x:c>
    </x:row>
    <x:row r="71">
      <x:c r="A71" s="28"/>
      <x:c r="B71" s="28"/>
      <x:c r="C71" s="28"/>
      <x:c r="D71" s="28"/>
      <x:c r="E71" s="28"/>
      <x:c r="F71" s="28"/>
      <x:c r="G71" s="28"/>
      <x:c r="H71" s="28"/>
      <x:c r="I71" s="28"/>
      <x:c r="J71" s="28"/>
      <x:c r="K71" s="40"/>
      <x:c r="L71" s="48" t="str">
        <x:f>IF(C71="","",IF(K71&lt;&gt;"",K71,IF(H71&lt;&gt;"",IFERROR(INDEX($M$7:$M$106,MATCH(H71,$A$7:$A$106,0))+1+I71,""),'Project Setup'!$B$8)))</x:f>
      </x:c>
      <x:c r="M71" s="48" t="str">
        <x:f>IF(OR(L71="",J71=""),"",L71+MAX(1,J71)-1)</x:f>
      </x:c>
      <x:c r="N71" s="40"/>
      <x:c r="O71" s="40"/>
      <x:c r="P71" s="40"/>
      <x:c r="Q71" s="49"/>
      <x:c r="R71" s="28"/>
      <x:c r="S71" s="50" t="str">
        <x:f>IF(OR(M71="",N71=""),"",M71-N71)</x:f>
      </x:c>
      <x:c r="T71" s="29" t="str">
        <x:f>IF(C71="","",IF(OR(R71="Completed",Q71&gt;=1),"Complete",IF(R71="Waiting","Waiting",IF(M71&lt;TODAY(),"Behind",IF(L71&lt;=TODAY()+14,"Next 14 days","Planned")))))</x:f>
      </x:c>
      <x:c r="U71" s="28"/>
      <x:c r="V71" s="29" t="str">
        <x:f>IF(A71="","",IF(COUNTIF($A$7:$A$106,A71)&gt;1,"DUPLICATE ID",IF(H71="","OK",IF(H71=A71,"SELF REFERENCE",IF(COUNTIF($A$7:$A$106,H71)=0,"MISSING PREDECESSOR","OK")))))</x:f>
      </x:c>
      <x:c r="W71" s="52" t="str">
        <x:f>IF(AND($A71&lt;&gt;"",$L71&lt;='6-Week Lookahead'!$B$5+41,$M71&gt;='6-Week Lookahead'!$B$5),COUNTIF($W$6:W70,"&gt;0")+1,"")</x:f>
      </x:c>
    </x:row>
    <x:row r="72">
      <x:c r="A72" s="28"/>
      <x:c r="B72" s="28"/>
      <x:c r="C72" s="28"/>
      <x:c r="D72" s="28"/>
      <x:c r="E72" s="28"/>
      <x:c r="F72" s="28"/>
      <x:c r="G72" s="28"/>
      <x:c r="H72" s="28"/>
      <x:c r="I72" s="28"/>
      <x:c r="J72" s="28"/>
      <x:c r="K72" s="40"/>
      <x:c r="L72" s="48" t="str">
        <x:f>IF(C72="","",IF(K72&lt;&gt;"",K72,IF(H72&lt;&gt;"",IFERROR(INDEX($M$7:$M$106,MATCH(H72,$A$7:$A$106,0))+1+I72,""),'Project Setup'!$B$8)))</x:f>
      </x:c>
      <x:c r="M72" s="48" t="str">
        <x:f>IF(OR(L72="",J72=""),"",L72+MAX(1,J72)-1)</x:f>
      </x:c>
      <x:c r="N72" s="40"/>
      <x:c r="O72" s="40"/>
      <x:c r="P72" s="40"/>
      <x:c r="Q72" s="49"/>
      <x:c r="R72" s="28"/>
      <x:c r="S72" s="50" t="str">
        <x:f>IF(OR(M72="",N72=""),"",M72-N72)</x:f>
      </x:c>
      <x:c r="T72" s="29" t="str">
        <x:f>IF(C72="","",IF(OR(R72="Completed",Q72&gt;=1),"Complete",IF(R72="Waiting","Waiting",IF(M72&lt;TODAY(),"Behind",IF(L72&lt;=TODAY()+14,"Next 14 days","Planned")))))</x:f>
      </x:c>
      <x:c r="U72" s="28"/>
      <x:c r="V72" s="29" t="str">
        <x:f>IF(A72="","",IF(COUNTIF($A$7:$A$106,A72)&gt;1,"DUPLICATE ID",IF(H72="","OK",IF(H72=A72,"SELF REFERENCE",IF(COUNTIF($A$7:$A$106,H72)=0,"MISSING PREDECESSOR","OK")))))</x:f>
      </x:c>
      <x:c r="W72" s="52" t="str">
        <x:f>IF(AND($A72&lt;&gt;"",$L72&lt;='6-Week Lookahead'!$B$5+41,$M72&gt;='6-Week Lookahead'!$B$5),COUNTIF($W$6:W71,"&gt;0")+1,"")</x:f>
      </x:c>
    </x:row>
    <x:row r="73">
      <x:c r="A73" s="28"/>
      <x:c r="B73" s="28"/>
      <x:c r="C73" s="28"/>
      <x:c r="D73" s="28"/>
      <x:c r="E73" s="28"/>
      <x:c r="F73" s="28"/>
      <x:c r="G73" s="28"/>
      <x:c r="H73" s="28"/>
      <x:c r="I73" s="28"/>
      <x:c r="J73" s="28"/>
      <x:c r="K73" s="40"/>
      <x:c r="L73" s="48" t="str">
        <x:f>IF(C73="","",IF(K73&lt;&gt;"",K73,IF(H73&lt;&gt;"",IFERROR(INDEX($M$7:$M$106,MATCH(H73,$A$7:$A$106,0))+1+I73,""),'Project Setup'!$B$8)))</x:f>
      </x:c>
      <x:c r="M73" s="48" t="str">
        <x:f>IF(OR(L73="",J73=""),"",L73+MAX(1,J73)-1)</x:f>
      </x:c>
      <x:c r="N73" s="40"/>
      <x:c r="O73" s="40"/>
      <x:c r="P73" s="40"/>
      <x:c r="Q73" s="49"/>
      <x:c r="R73" s="28"/>
      <x:c r="S73" s="50" t="str">
        <x:f>IF(OR(M73="",N73=""),"",M73-N73)</x:f>
      </x:c>
      <x:c r="T73" s="29" t="str">
        <x:f>IF(C73="","",IF(OR(R73="Completed",Q73&gt;=1),"Complete",IF(R73="Waiting","Waiting",IF(M73&lt;TODAY(),"Behind",IF(L73&lt;=TODAY()+14,"Next 14 days","Planned")))))</x:f>
      </x:c>
      <x:c r="U73" s="28"/>
      <x:c r="V73" s="29" t="str">
        <x:f>IF(A73="","",IF(COUNTIF($A$7:$A$106,A73)&gt;1,"DUPLICATE ID",IF(H73="","OK",IF(H73=A73,"SELF REFERENCE",IF(COUNTIF($A$7:$A$106,H73)=0,"MISSING PREDECESSOR","OK")))))</x:f>
      </x:c>
      <x:c r="W73" s="52" t="str">
        <x:f>IF(AND($A73&lt;&gt;"",$L73&lt;='6-Week Lookahead'!$B$5+41,$M73&gt;='6-Week Lookahead'!$B$5),COUNTIF($W$6:W72,"&gt;0")+1,"")</x:f>
      </x:c>
    </x:row>
    <x:row r="74">
      <x:c r="A74" s="28"/>
      <x:c r="B74" s="28"/>
      <x:c r="C74" s="28"/>
      <x:c r="D74" s="28"/>
      <x:c r="E74" s="28"/>
      <x:c r="F74" s="28"/>
      <x:c r="G74" s="28"/>
      <x:c r="H74" s="28"/>
      <x:c r="I74" s="28"/>
      <x:c r="J74" s="28"/>
      <x:c r="K74" s="40"/>
      <x:c r="L74" s="48" t="str">
        <x:f>IF(C74="","",IF(K74&lt;&gt;"",K74,IF(H74&lt;&gt;"",IFERROR(INDEX($M$7:$M$106,MATCH(H74,$A$7:$A$106,0))+1+I74,""),'Project Setup'!$B$8)))</x:f>
      </x:c>
      <x:c r="M74" s="48" t="str">
        <x:f>IF(OR(L74="",J74=""),"",L74+MAX(1,J74)-1)</x:f>
      </x:c>
      <x:c r="N74" s="40"/>
      <x:c r="O74" s="40"/>
      <x:c r="P74" s="40"/>
      <x:c r="Q74" s="49"/>
      <x:c r="R74" s="28"/>
      <x:c r="S74" s="50" t="str">
        <x:f>IF(OR(M74="",N74=""),"",M74-N74)</x:f>
      </x:c>
      <x:c r="T74" s="29" t="str">
        <x:f>IF(C74="","",IF(OR(R74="Completed",Q74&gt;=1),"Complete",IF(R74="Waiting","Waiting",IF(M74&lt;TODAY(),"Behind",IF(L74&lt;=TODAY()+14,"Next 14 days","Planned")))))</x:f>
      </x:c>
      <x:c r="U74" s="28"/>
      <x:c r="V74" s="29" t="str">
        <x:f>IF(A74="","",IF(COUNTIF($A$7:$A$106,A74)&gt;1,"DUPLICATE ID",IF(H74="","OK",IF(H74=A74,"SELF REFERENCE",IF(COUNTIF($A$7:$A$106,H74)=0,"MISSING PREDECESSOR","OK")))))</x:f>
      </x:c>
      <x:c r="W74" s="52" t="str">
        <x:f>IF(AND($A74&lt;&gt;"",$L74&lt;='6-Week Lookahead'!$B$5+41,$M74&gt;='6-Week Lookahead'!$B$5),COUNTIF($W$6:W73,"&gt;0")+1,"")</x:f>
      </x:c>
    </x:row>
    <x:row r="75">
      <x:c r="A75" s="28"/>
      <x:c r="B75" s="28"/>
      <x:c r="C75" s="28"/>
      <x:c r="D75" s="28"/>
      <x:c r="E75" s="28"/>
      <x:c r="F75" s="28"/>
      <x:c r="G75" s="28"/>
      <x:c r="H75" s="28"/>
      <x:c r="I75" s="28"/>
      <x:c r="J75" s="28"/>
      <x:c r="K75" s="40"/>
      <x:c r="L75" s="48" t="str">
        <x:f>IF(C75="","",IF(K75&lt;&gt;"",K75,IF(H75&lt;&gt;"",IFERROR(INDEX($M$7:$M$106,MATCH(H75,$A$7:$A$106,0))+1+I75,""),'Project Setup'!$B$8)))</x:f>
      </x:c>
      <x:c r="M75" s="48" t="str">
        <x:f>IF(OR(L75="",J75=""),"",L75+MAX(1,J75)-1)</x:f>
      </x:c>
      <x:c r="N75" s="40"/>
      <x:c r="O75" s="40"/>
      <x:c r="P75" s="40"/>
      <x:c r="Q75" s="49"/>
      <x:c r="R75" s="28"/>
      <x:c r="S75" s="50" t="str">
        <x:f>IF(OR(M75="",N75=""),"",M75-N75)</x:f>
      </x:c>
      <x:c r="T75" s="29" t="str">
        <x:f>IF(C75="","",IF(OR(R75="Completed",Q75&gt;=1),"Complete",IF(R75="Waiting","Waiting",IF(M75&lt;TODAY(),"Behind",IF(L75&lt;=TODAY()+14,"Next 14 days","Planned")))))</x:f>
      </x:c>
      <x:c r="U75" s="28"/>
      <x:c r="V75" s="29" t="str">
        <x:f>IF(A75="","",IF(COUNTIF($A$7:$A$106,A75)&gt;1,"DUPLICATE ID",IF(H75="","OK",IF(H75=A75,"SELF REFERENCE",IF(COUNTIF($A$7:$A$106,H75)=0,"MISSING PREDECESSOR","OK")))))</x:f>
      </x:c>
      <x:c r="W75" s="52" t="str">
        <x:f>IF(AND($A75&lt;&gt;"",$L75&lt;='6-Week Lookahead'!$B$5+41,$M75&gt;='6-Week Lookahead'!$B$5),COUNTIF($W$6:W74,"&gt;0")+1,"")</x:f>
      </x:c>
    </x:row>
    <x:row r="76">
      <x:c r="A76" s="28"/>
      <x:c r="B76" s="28"/>
      <x:c r="C76" s="28"/>
      <x:c r="D76" s="28"/>
      <x:c r="E76" s="28"/>
      <x:c r="F76" s="28"/>
      <x:c r="G76" s="28"/>
      <x:c r="H76" s="28"/>
      <x:c r="I76" s="28"/>
      <x:c r="J76" s="28"/>
      <x:c r="K76" s="40"/>
      <x:c r="L76" s="48" t="str">
        <x:f>IF(C76="","",IF(K76&lt;&gt;"",K76,IF(H76&lt;&gt;"",IFERROR(INDEX($M$7:$M$106,MATCH(H76,$A$7:$A$106,0))+1+I76,""),'Project Setup'!$B$8)))</x:f>
      </x:c>
      <x:c r="M76" s="48" t="str">
        <x:f>IF(OR(L76="",J76=""),"",L76+MAX(1,J76)-1)</x:f>
      </x:c>
      <x:c r="N76" s="40"/>
      <x:c r="O76" s="40"/>
      <x:c r="P76" s="40"/>
      <x:c r="Q76" s="49"/>
      <x:c r="R76" s="28"/>
      <x:c r="S76" s="50" t="str">
        <x:f>IF(OR(M76="",N76=""),"",M76-N76)</x:f>
      </x:c>
      <x:c r="T76" s="29" t="str">
        <x:f>IF(C76="","",IF(OR(R76="Completed",Q76&gt;=1),"Complete",IF(R76="Waiting","Waiting",IF(M76&lt;TODAY(),"Behind",IF(L76&lt;=TODAY()+14,"Next 14 days","Planned")))))</x:f>
      </x:c>
      <x:c r="U76" s="28"/>
      <x:c r="V76" s="29" t="str">
        <x:f>IF(A76="","",IF(COUNTIF($A$7:$A$106,A76)&gt;1,"DUPLICATE ID",IF(H76="","OK",IF(H76=A76,"SELF REFERENCE",IF(COUNTIF($A$7:$A$106,H76)=0,"MISSING PREDECESSOR","OK")))))</x:f>
      </x:c>
      <x:c r="W76" s="52" t="str">
        <x:f>IF(AND($A76&lt;&gt;"",$L76&lt;='6-Week Lookahead'!$B$5+41,$M76&gt;='6-Week Lookahead'!$B$5),COUNTIF($W$6:W75,"&gt;0")+1,"")</x:f>
      </x:c>
    </x:row>
    <x:row r="77">
      <x:c r="A77" s="28"/>
      <x:c r="B77" s="28"/>
      <x:c r="C77" s="28"/>
      <x:c r="D77" s="28"/>
      <x:c r="E77" s="28"/>
      <x:c r="F77" s="28"/>
      <x:c r="G77" s="28"/>
      <x:c r="H77" s="28"/>
      <x:c r="I77" s="28"/>
      <x:c r="J77" s="28"/>
      <x:c r="K77" s="40"/>
      <x:c r="L77" s="48" t="str">
        <x:f>IF(C77="","",IF(K77&lt;&gt;"",K77,IF(H77&lt;&gt;"",IFERROR(INDEX($M$7:$M$106,MATCH(H77,$A$7:$A$106,0))+1+I77,""),'Project Setup'!$B$8)))</x:f>
      </x:c>
      <x:c r="M77" s="48" t="str">
        <x:f>IF(OR(L77="",J77=""),"",L77+MAX(1,J77)-1)</x:f>
      </x:c>
      <x:c r="N77" s="40"/>
      <x:c r="O77" s="40"/>
      <x:c r="P77" s="40"/>
      <x:c r="Q77" s="49"/>
      <x:c r="R77" s="28"/>
      <x:c r="S77" s="50" t="str">
        <x:f>IF(OR(M77="",N77=""),"",M77-N77)</x:f>
      </x:c>
      <x:c r="T77" s="29" t="str">
        <x:f>IF(C77="","",IF(OR(R77="Completed",Q77&gt;=1),"Complete",IF(R77="Waiting","Waiting",IF(M77&lt;TODAY(),"Behind",IF(L77&lt;=TODAY()+14,"Next 14 days","Planned")))))</x:f>
      </x:c>
      <x:c r="U77" s="28"/>
      <x:c r="V77" s="29" t="str">
        <x:f>IF(A77="","",IF(COUNTIF($A$7:$A$106,A77)&gt;1,"DUPLICATE ID",IF(H77="","OK",IF(H77=A77,"SELF REFERENCE",IF(COUNTIF($A$7:$A$106,H77)=0,"MISSING PREDECESSOR","OK")))))</x:f>
      </x:c>
      <x:c r="W77" s="52" t="str">
        <x:f>IF(AND($A77&lt;&gt;"",$L77&lt;='6-Week Lookahead'!$B$5+41,$M77&gt;='6-Week Lookahead'!$B$5),COUNTIF($W$6:W76,"&gt;0")+1,"")</x:f>
      </x:c>
    </x:row>
    <x:row r="78">
      <x:c r="A78" s="28"/>
      <x:c r="B78" s="28"/>
      <x:c r="C78" s="28"/>
      <x:c r="D78" s="28"/>
      <x:c r="E78" s="28"/>
      <x:c r="F78" s="28"/>
      <x:c r="G78" s="28"/>
      <x:c r="H78" s="28"/>
      <x:c r="I78" s="28"/>
      <x:c r="J78" s="28"/>
      <x:c r="K78" s="40"/>
      <x:c r="L78" s="48" t="str">
        <x:f>IF(C78="","",IF(K78&lt;&gt;"",K78,IF(H78&lt;&gt;"",IFERROR(INDEX($M$7:$M$106,MATCH(H78,$A$7:$A$106,0))+1+I78,""),'Project Setup'!$B$8)))</x:f>
      </x:c>
      <x:c r="M78" s="48" t="str">
        <x:f>IF(OR(L78="",J78=""),"",L78+MAX(1,J78)-1)</x:f>
      </x:c>
      <x:c r="N78" s="40"/>
      <x:c r="O78" s="40"/>
      <x:c r="P78" s="40"/>
      <x:c r="Q78" s="49"/>
      <x:c r="R78" s="28"/>
      <x:c r="S78" s="50" t="str">
        <x:f>IF(OR(M78="",N78=""),"",M78-N78)</x:f>
      </x:c>
      <x:c r="T78" s="29" t="str">
        <x:f>IF(C78="","",IF(OR(R78="Completed",Q78&gt;=1),"Complete",IF(R78="Waiting","Waiting",IF(M78&lt;TODAY(),"Behind",IF(L78&lt;=TODAY()+14,"Next 14 days","Planned")))))</x:f>
      </x:c>
      <x:c r="U78" s="28"/>
      <x:c r="V78" s="29" t="str">
        <x:f>IF(A78="","",IF(COUNTIF($A$7:$A$106,A78)&gt;1,"DUPLICATE ID",IF(H78="","OK",IF(H78=A78,"SELF REFERENCE",IF(COUNTIF($A$7:$A$106,H78)=0,"MISSING PREDECESSOR","OK")))))</x:f>
      </x:c>
      <x:c r="W78" s="52" t="str">
        <x:f>IF(AND($A78&lt;&gt;"",$L78&lt;='6-Week Lookahead'!$B$5+41,$M78&gt;='6-Week Lookahead'!$B$5),COUNTIF($W$6:W77,"&gt;0")+1,"")</x:f>
      </x:c>
    </x:row>
    <x:row r="79">
      <x:c r="A79" s="28"/>
      <x:c r="B79" s="28"/>
      <x:c r="C79" s="28"/>
      <x:c r="D79" s="28"/>
      <x:c r="E79" s="28"/>
      <x:c r="F79" s="28"/>
      <x:c r="G79" s="28"/>
      <x:c r="H79" s="28"/>
      <x:c r="I79" s="28"/>
      <x:c r="J79" s="28"/>
      <x:c r="K79" s="40"/>
      <x:c r="L79" s="48" t="str">
        <x:f>IF(C79="","",IF(K79&lt;&gt;"",K79,IF(H79&lt;&gt;"",IFERROR(INDEX($M$7:$M$106,MATCH(H79,$A$7:$A$106,0))+1+I79,""),'Project Setup'!$B$8)))</x:f>
      </x:c>
      <x:c r="M79" s="48" t="str">
        <x:f>IF(OR(L79="",J79=""),"",L79+MAX(1,J79)-1)</x:f>
      </x:c>
      <x:c r="N79" s="40"/>
      <x:c r="O79" s="40"/>
      <x:c r="P79" s="40"/>
      <x:c r="Q79" s="49"/>
      <x:c r="R79" s="28"/>
      <x:c r="S79" s="50" t="str">
        <x:f>IF(OR(M79="",N79=""),"",M79-N79)</x:f>
      </x:c>
      <x:c r="T79" s="29" t="str">
        <x:f>IF(C79="","",IF(OR(R79="Completed",Q79&gt;=1),"Complete",IF(R79="Waiting","Waiting",IF(M79&lt;TODAY(),"Behind",IF(L79&lt;=TODAY()+14,"Next 14 days","Planned")))))</x:f>
      </x:c>
      <x:c r="U79" s="28"/>
      <x:c r="V79" s="29" t="str">
        <x:f>IF(A79="","",IF(COUNTIF($A$7:$A$106,A79)&gt;1,"DUPLICATE ID",IF(H79="","OK",IF(H79=A79,"SELF REFERENCE",IF(COUNTIF($A$7:$A$106,H79)=0,"MISSING PREDECESSOR","OK")))))</x:f>
      </x:c>
      <x:c r="W79" s="52" t="str">
        <x:f>IF(AND($A79&lt;&gt;"",$L79&lt;='6-Week Lookahead'!$B$5+41,$M79&gt;='6-Week Lookahead'!$B$5),COUNTIF($W$6:W78,"&gt;0")+1,"")</x:f>
      </x:c>
    </x:row>
    <x:row r="80">
      <x:c r="A80" s="28"/>
      <x:c r="B80" s="28"/>
      <x:c r="C80" s="28"/>
      <x:c r="D80" s="28"/>
      <x:c r="E80" s="28"/>
      <x:c r="F80" s="28"/>
      <x:c r="G80" s="28"/>
      <x:c r="H80" s="28"/>
      <x:c r="I80" s="28"/>
      <x:c r="J80" s="28"/>
      <x:c r="K80" s="40"/>
      <x:c r="L80" s="48" t="str">
        <x:f>IF(C80="","",IF(K80&lt;&gt;"",K80,IF(H80&lt;&gt;"",IFERROR(INDEX($M$7:$M$106,MATCH(H80,$A$7:$A$106,0))+1+I80,""),'Project Setup'!$B$8)))</x:f>
      </x:c>
      <x:c r="M80" s="48" t="str">
        <x:f>IF(OR(L80="",J80=""),"",L80+MAX(1,J80)-1)</x:f>
      </x:c>
      <x:c r="N80" s="40"/>
      <x:c r="O80" s="40"/>
      <x:c r="P80" s="40"/>
      <x:c r="Q80" s="49"/>
      <x:c r="R80" s="28"/>
      <x:c r="S80" s="50" t="str">
        <x:f>IF(OR(M80="",N80=""),"",M80-N80)</x:f>
      </x:c>
      <x:c r="T80" s="29" t="str">
        <x:f>IF(C80="","",IF(OR(R80="Completed",Q80&gt;=1),"Complete",IF(R80="Waiting","Waiting",IF(M80&lt;TODAY(),"Behind",IF(L80&lt;=TODAY()+14,"Next 14 days","Planned")))))</x:f>
      </x:c>
      <x:c r="U80" s="28"/>
      <x:c r="V80" s="29" t="str">
        <x:f>IF(A80="","",IF(COUNTIF($A$7:$A$106,A80)&gt;1,"DUPLICATE ID",IF(H80="","OK",IF(H80=A80,"SELF REFERENCE",IF(COUNTIF($A$7:$A$106,H80)=0,"MISSING PREDECESSOR","OK")))))</x:f>
      </x:c>
      <x:c r="W80" s="52" t="str">
        <x:f>IF(AND($A80&lt;&gt;"",$L80&lt;='6-Week Lookahead'!$B$5+41,$M80&gt;='6-Week Lookahead'!$B$5),COUNTIF($W$6:W79,"&gt;0")+1,"")</x:f>
      </x:c>
    </x:row>
    <x:row r="81">
      <x:c r="A81" s="28"/>
      <x:c r="B81" s="28"/>
      <x:c r="C81" s="28"/>
      <x:c r="D81" s="28"/>
      <x:c r="E81" s="28"/>
      <x:c r="F81" s="28"/>
      <x:c r="G81" s="28"/>
      <x:c r="H81" s="28"/>
      <x:c r="I81" s="28"/>
      <x:c r="J81" s="28"/>
      <x:c r="K81" s="40"/>
      <x:c r="L81" s="48" t="str">
        <x:f>IF(C81="","",IF(K81&lt;&gt;"",K81,IF(H81&lt;&gt;"",IFERROR(INDEX($M$7:$M$106,MATCH(H81,$A$7:$A$106,0))+1+I81,""),'Project Setup'!$B$8)))</x:f>
      </x:c>
      <x:c r="M81" s="48" t="str">
        <x:f>IF(OR(L81="",J81=""),"",L81+MAX(1,J81)-1)</x:f>
      </x:c>
      <x:c r="N81" s="40"/>
      <x:c r="O81" s="40"/>
      <x:c r="P81" s="40"/>
      <x:c r="Q81" s="49"/>
      <x:c r="R81" s="28"/>
      <x:c r="S81" s="50" t="str">
        <x:f>IF(OR(M81="",N81=""),"",M81-N81)</x:f>
      </x:c>
      <x:c r="T81" s="29" t="str">
        <x:f>IF(C81="","",IF(OR(R81="Completed",Q81&gt;=1),"Complete",IF(R81="Waiting","Waiting",IF(M81&lt;TODAY(),"Behind",IF(L81&lt;=TODAY()+14,"Next 14 days","Planned")))))</x:f>
      </x:c>
      <x:c r="U81" s="28"/>
      <x:c r="V81" s="29" t="str">
        <x:f>IF(A81="","",IF(COUNTIF($A$7:$A$106,A81)&gt;1,"DUPLICATE ID",IF(H81="","OK",IF(H81=A81,"SELF REFERENCE",IF(COUNTIF($A$7:$A$106,H81)=0,"MISSING PREDECESSOR","OK")))))</x:f>
      </x:c>
      <x:c r="W81" s="52" t="str">
        <x:f>IF(AND($A81&lt;&gt;"",$L81&lt;='6-Week Lookahead'!$B$5+41,$M81&gt;='6-Week Lookahead'!$B$5),COUNTIF($W$6:W80,"&gt;0")+1,"")</x:f>
      </x:c>
    </x:row>
    <x:row r="82">
      <x:c r="A82" s="28"/>
      <x:c r="B82" s="28"/>
      <x:c r="C82" s="28"/>
      <x:c r="D82" s="28"/>
      <x:c r="E82" s="28"/>
      <x:c r="F82" s="28"/>
      <x:c r="G82" s="28"/>
      <x:c r="H82" s="28"/>
      <x:c r="I82" s="28"/>
      <x:c r="J82" s="28"/>
      <x:c r="K82" s="40"/>
      <x:c r="L82" s="48" t="str">
        <x:f>IF(C82="","",IF(K82&lt;&gt;"",K82,IF(H82&lt;&gt;"",IFERROR(INDEX($M$7:$M$106,MATCH(H82,$A$7:$A$106,0))+1+I82,""),'Project Setup'!$B$8)))</x:f>
      </x:c>
      <x:c r="M82" s="48" t="str">
        <x:f>IF(OR(L82="",J82=""),"",L82+MAX(1,J82)-1)</x:f>
      </x:c>
      <x:c r="N82" s="40"/>
      <x:c r="O82" s="40"/>
      <x:c r="P82" s="40"/>
      <x:c r="Q82" s="49"/>
      <x:c r="R82" s="28"/>
      <x:c r="S82" s="50" t="str">
        <x:f>IF(OR(M82="",N82=""),"",M82-N82)</x:f>
      </x:c>
      <x:c r="T82" s="29" t="str">
        <x:f>IF(C82="","",IF(OR(R82="Completed",Q82&gt;=1),"Complete",IF(R82="Waiting","Waiting",IF(M82&lt;TODAY(),"Behind",IF(L82&lt;=TODAY()+14,"Next 14 days","Planned")))))</x:f>
      </x:c>
      <x:c r="U82" s="28"/>
      <x:c r="V82" s="29" t="str">
        <x:f>IF(A82="","",IF(COUNTIF($A$7:$A$106,A82)&gt;1,"DUPLICATE ID",IF(H82="","OK",IF(H82=A82,"SELF REFERENCE",IF(COUNTIF($A$7:$A$106,H82)=0,"MISSING PREDECESSOR","OK")))))</x:f>
      </x:c>
      <x:c r="W82" s="52" t="str">
        <x:f>IF(AND($A82&lt;&gt;"",$L82&lt;='6-Week Lookahead'!$B$5+41,$M82&gt;='6-Week Lookahead'!$B$5),COUNTIF($W$6:W81,"&gt;0")+1,"")</x:f>
      </x:c>
    </x:row>
    <x:row r="83">
      <x:c r="A83" s="28"/>
      <x:c r="B83" s="28"/>
      <x:c r="C83" s="28"/>
      <x:c r="D83" s="28"/>
      <x:c r="E83" s="28"/>
      <x:c r="F83" s="28"/>
      <x:c r="G83" s="28"/>
      <x:c r="H83" s="28"/>
      <x:c r="I83" s="28"/>
      <x:c r="J83" s="28"/>
      <x:c r="K83" s="40"/>
      <x:c r="L83" s="48" t="str">
        <x:f>IF(C83="","",IF(K83&lt;&gt;"",K83,IF(H83&lt;&gt;"",IFERROR(INDEX($M$7:$M$106,MATCH(H83,$A$7:$A$106,0))+1+I83,""),'Project Setup'!$B$8)))</x:f>
      </x:c>
      <x:c r="M83" s="48" t="str">
        <x:f>IF(OR(L83="",J83=""),"",L83+MAX(1,J83)-1)</x:f>
      </x:c>
      <x:c r="N83" s="40"/>
      <x:c r="O83" s="40"/>
      <x:c r="P83" s="40"/>
      <x:c r="Q83" s="49"/>
      <x:c r="R83" s="28"/>
      <x:c r="S83" s="50" t="str">
        <x:f>IF(OR(M83="",N83=""),"",M83-N83)</x:f>
      </x:c>
      <x:c r="T83" s="29" t="str">
        <x:f>IF(C83="","",IF(OR(R83="Completed",Q83&gt;=1),"Complete",IF(R83="Waiting","Waiting",IF(M83&lt;TODAY(),"Behind",IF(L83&lt;=TODAY()+14,"Next 14 days","Planned")))))</x:f>
      </x:c>
      <x:c r="U83" s="28"/>
      <x:c r="V83" s="29" t="str">
        <x:f>IF(A83="","",IF(COUNTIF($A$7:$A$106,A83)&gt;1,"DUPLICATE ID",IF(H83="","OK",IF(H83=A83,"SELF REFERENCE",IF(COUNTIF($A$7:$A$106,H83)=0,"MISSING PREDECESSOR","OK")))))</x:f>
      </x:c>
      <x:c r="W83" s="52" t="str">
        <x:f>IF(AND($A83&lt;&gt;"",$L83&lt;='6-Week Lookahead'!$B$5+41,$M83&gt;='6-Week Lookahead'!$B$5),COUNTIF($W$6:W82,"&gt;0")+1,"")</x:f>
      </x:c>
    </x:row>
    <x:row r="84">
      <x:c r="A84" s="28"/>
      <x:c r="B84" s="28"/>
      <x:c r="C84" s="28"/>
      <x:c r="D84" s="28"/>
      <x:c r="E84" s="28"/>
      <x:c r="F84" s="28"/>
      <x:c r="G84" s="28"/>
      <x:c r="H84" s="28"/>
      <x:c r="I84" s="28"/>
      <x:c r="J84" s="28"/>
      <x:c r="K84" s="40"/>
      <x:c r="L84" s="48" t="str">
        <x:f>IF(C84="","",IF(K84&lt;&gt;"",K84,IF(H84&lt;&gt;"",IFERROR(INDEX($M$7:$M$106,MATCH(H84,$A$7:$A$106,0))+1+I84,""),'Project Setup'!$B$8)))</x:f>
      </x:c>
      <x:c r="M84" s="48" t="str">
        <x:f>IF(OR(L84="",J84=""),"",L84+MAX(1,J84)-1)</x:f>
      </x:c>
      <x:c r="N84" s="40"/>
      <x:c r="O84" s="40"/>
      <x:c r="P84" s="40"/>
      <x:c r="Q84" s="49"/>
      <x:c r="R84" s="28"/>
      <x:c r="S84" s="50" t="str">
        <x:f>IF(OR(M84="",N84=""),"",M84-N84)</x:f>
      </x:c>
      <x:c r="T84" s="29" t="str">
        <x:f>IF(C84="","",IF(OR(R84="Completed",Q84&gt;=1),"Complete",IF(R84="Waiting","Waiting",IF(M84&lt;TODAY(),"Behind",IF(L84&lt;=TODAY()+14,"Next 14 days","Planned")))))</x:f>
      </x:c>
      <x:c r="U84" s="28"/>
      <x:c r="V84" s="29" t="str">
        <x:f>IF(A84="","",IF(COUNTIF($A$7:$A$106,A84)&gt;1,"DUPLICATE ID",IF(H84="","OK",IF(H84=A84,"SELF REFERENCE",IF(COUNTIF($A$7:$A$106,H84)=0,"MISSING PREDECESSOR","OK")))))</x:f>
      </x:c>
      <x:c r="W84" s="52" t="str">
        <x:f>IF(AND($A84&lt;&gt;"",$L84&lt;='6-Week Lookahead'!$B$5+41,$M84&gt;='6-Week Lookahead'!$B$5),COUNTIF($W$6:W83,"&gt;0")+1,"")</x:f>
      </x:c>
    </x:row>
    <x:row r="85">
      <x:c r="A85" s="28"/>
      <x:c r="B85" s="28"/>
      <x:c r="C85" s="28"/>
      <x:c r="D85" s="28"/>
      <x:c r="E85" s="28"/>
      <x:c r="F85" s="28"/>
      <x:c r="G85" s="28"/>
      <x:c r="H85" s="28"/>
      <x:c r="I85" s="28"/>
      <x:c r="J85" s="28"/>
      <x:c r="K85" s="40"/>
      <x:c r="L85" s="48" t="str">
        <x:f>IF(C85="","",IF(K85&lt;&gt;"",K85,IF(H85&lt;&gt;"",IFERROR(INDEX($M$7:$M$106,MATCH(H85,$A$7:$A$106,0))+1+I85,""),'Project Setup'!$B$8)))</x:f>
      </x:c>
      <x:c r="M85" s="48" t="str">
        <x:f>IF(OR(L85="",J85=""),"",L85+MAX(1,J85)-1)</x:f>
      </x:c>
      <x:c r="N85" s="40"/>
      <x:c r="O85" s="40"/>
      <x:c r="P85" s="40"/>
      <x:c r="Q85" s="49"/>
      <x:c r="R85" s="28"/>
      <x:c r="S85" s="50" t="str">
        <x:f>IF(OR(M85="",N85=""),"",M85-N85)</x:f>
      </x:c>
      <x:c r="T85" s="29" t="str">
        <x:f>IF(C85="","",IF(OR(R85="Completed",Q85&gt;=1),"Complete",IF(R85="Waiting","Waiting",IF(M85&lt;TODAY(),"Behind",IF(L85&lt;=TODAY()+14,"Next 14 days","Planned")))))</x:f>
      </x:c>
      <x:c r="U85" s="28"/>
      <x:c r="V85" s="29" t="str">
        <x:f>IF(A85="","",IF(COUNTIF($A$7:$A$106,A85)&gt;1,"DUPLICATE ID",IF(H85="","OK",IF(H85=A85,"SELF REFERENCE",IF(COUNTIF($A$7:$A$106,H85)=0,"MISSING PREDECESSOR","OK")))))</x:f>
      </x:c>
      <x:c r="W85" s="52" t="str">
        <x:f>IF(AND($A85&lt;&gt;"",$L85&lt;='6-Week Lookahead'!$B$5+41,$M85&gt;='6-Week Lookahead'!$B$5),COUNTIF($W$6:W84,"&gt;0")+1,"")</x:f>
      </x:c>
    </x:row>
    <x:row r="86">
      <x:c r="A86" s="28"/>
      <x:c r="B86" s="28"/>
      <x:c r="C86" s="28"/>
      <x:c r="D86" s="28"/>
      <x:c r="E86" s="28"/>
      <x:c r="F86" s="28"/>
      <x:c r="G86" s="28"/>
      <x:c r="H86" s="28"/>
      <x:c r="I86" s="28"/>
      <x:c r="J86" s="28"/>
      <x:c r="K86" s="40"/>
      <x:c r="L86" s="48" t="str">
        <x:f>IF(C86="","",IF(K86&lt;&gt;"",K86,IF(H86&lt;&gt;"",IFERROR(INDEX($M$7:$M$106,MATCH(H86,$A$7:$A$106,0))+1+I86,""),'Project Setup'!$B$8)))</x:f>
      </x:c>
      <x:c r="M86" s="48" t="str">
        <x:f>IF(OR(L86="",J86=""),"",L86+MAX(1,J86)-1)</x:f>
      </x:c>
      <x:c r="N86" s="40"/>
      <x:c r="O86" s="40"/>
      <x:c r="P86" s="40"/>
      <x:c r="Q86" s="49"/>
      <x:c r="R86" s="28"/>
      <x:c r="S86" s="50" t="str">
        <x:f>IF(OR(M86="",N86=""),"",M86-N86)</x:f>
      </x:c>
      <x:c r="T86" s="29" t="str">
        <x:f>IF(C86="","",IF(OR(R86="Completed",Q86&gt;=1),"Complete",IF(R86="Waiting","Waiting",IF(M86&lt;TODAY(),"Behind",IF(L86&lt;=TODAY()+14,"Next 14 days","Planned")))))</x:f>
      </x:c>
      <x:c r="U86" s="28"/>
      <x:c r="V86" s="29" t="str">
        <x:f>IF(A86="","",IF(COUNTIF($A$7:$A$106,A86)&gt;1,"DUPLICATE ID",IF(H86="","OK",IF(H86=A86,"SELF REFERENCE",IF(COUNTIF($A$7:$A$106,H86)=0,"MISSING PREDECESSOR","OK")))))</x:f>
      </x:c>
      <x:c r="W86" s="52" t="str">
        <x:f>IF(AND($A86&lt;&gt;"",$L86&lt;='6-Week Lookahead'!$B$5+41,$M86&gt;='6-Week Lookahead'!$B$5),COUNTIF($W$6:W85,"&gt;0")+1,"")</x:f>
      </x:c>
    </x:row>
    <x:row r="87">
      <x:c r="A87" s="28"/>
      <x:c r="B87" s="28"/>
      <x:c r="C87" s="28"/>
      <x:c r="D87" s="28"/>
      <x:c r="E87" s="28"/>
      <x:c r="F87" s="28"/>
      <x:c r="G87" s="28"/>
      <x:c r="H87" s="28"/>
      <x:c r="I87" s="28"/>
      <x:c r="J87" s="28"/>
      <x:c r="K87" s="40"/>
      <x:c r="L87" s="48" t="str">
        <x:f>IF(C87="","",IF(K87&lt;&gt;"",K87,IF(H87&lt;&gt;"",IFERROR(INDEX($M$7:$M$106,MATCH(H87,$A$7:$A$106,0))+1+I87,""),'Project Setup'!$B$8)))</x:f>
      </x:c>
      <x:c r="M87" s="48" t="str">
        <x:f>IF(OR(L87="",J87=""),"",L87+MAX(1,J87)-1)</x:f>
      </x:c>
      <x:c r="N87" s="40"/>
      <x:c r="O87" s="40"/>
      <x:c r="P87" s="40"/>
      <x:c r="Q87" s="49"/>
      <x:c r="R87" s="28"/>
      <x:c r="S87" s="50" t="str">
        <x:f>IF(OR(M87="",N87=""),"",M87-N87)</x:f>
      </x:c>
      <x:c r="T87" s="29" t="str">
        <x:f>IF(C87="","",IF(OR(R87="Completed",Q87&gt;=1),"Complete",IF(R87="Waiting","Waiting",IF(M87&lt;TODAY(),"Behind",IF(L87&lt;=TODAY()+14,"Next 14 days","Planned")))))</x:f>
      </x:c>
      <x:c r="U87" s="28"/>
      <x:c r="V87" s="29" t="str">
        <x:f>IF(A87="","",IF(COUNTIF($A$7:$A$106,A87)&gt;1,"DUPLICATE ID",IF(H87="","OK",IF(H87=A87,"SELF REFERENCE",IF(COUNTIF($A$7:$A$106,H87)=0,"MISSING PREDECESSOR","OK")))))</x:f>
      </x:c>
      <x:c r="W87" s="52" t="str">
        <x:f>IF(AND($A87&lt;&gt;"",$L87&lt;='6-Week Lookahead'!$B$5+41,$M87&gt;='6-Week Lookahead'!$B$5),COUNTIF($W$6:W86,"&gt;0")+1,"")</x:f>
      </x:c>
    </x:row>
    <x:row r="88">
      <x:c r="A88" s="28"/>
      <x:c r="B88" s="28"/>
      <x:c r="C88" s="28"/>
      <x:c r="D88" s="28"/>
      <x:c r="E88" s="28"/>
      <x:c r="F88" s="28"/>
      <x:c r="G88" s="28"/>
      <x:c r="H88" s="28"/>
      <x:c r="I88" s="28"/>
      <x:c r="J88" s="28"/>
      <x:c r="K88" s="40"/>
      <x:c r="L88" s="48" t="str">
        <x:f>IF(C88="","",IF(K88&lt;&gt;"",K88,IF(H88&lt;&gt;"",IFERROR(INDEX($M$7:$M$106,MATCH(H88,$A$7:$A$106,0))+1+I88,""),'Project Setup'!$B$8)))</x:f>
      </x:c>
      <x:c r="M88" s="48" t="str">
        <x:f>IF(OR(L88="",J88=""),"",L88+MAX(1,J88)-1)</x:f>
      </x:c>
      <x:c r="N88" s="40"/>
      <x:c r="O88" s="40"/>
      <x:c r="P88" s="40"/>
      <x:c r="Q88" s="49"/>
      <x:c r="R88" s="28"/>
      <x:c r="S88" s="50" t="str">
        <x:f>IF(OR(M88="",N88=""),"",M88-N88)</x:f>
      </x:c>
      <x:c r="T88" s="29" t="str">
        <x:f>IF(C88="","",IF(OR(R88="Completed",Q88&gt;=1),"Complete",IF(R88="Waiting","Waiting",IF(M88&lt;TODAY(),"Behind",IF(L88&lt;=TODAY()+14,"Next 14 days","Planned")))))</x:f>
      </x:c>
      <x:c r="U88" s="28"/>
      <x:c r="V88" s="29" t="str">
        <x:f>IF(A88="","",IF(COUNTIF($A$7:$A$106,A88)&gt;1,"DUPLICATE ID",IF(H88="","OK",IF(H88=A88,"SELF REFERENCE",IF(COUNTIF($A$7:$A$106,H88)=0,"MISSING PREDECESSOR","OK")))))</x:f>
      </x:c>
      <x:c r="W88" s="52" t="str">
        <x:f>IF(AND($A88&lt;&gt;"",$L88&lt;='6-Week Lookahead'!$B$5+41,$M88&gt;='6-Week Lookahead'!$B$5),COUNTIF($W$6:W87,"&gt;0")+1,"")</x:f>
      </x:c>
    </x:row>
    <x:row r="89">
      <x:c r="A89" s="28"/>
      <x:c r="B89" s="28"/>
      <x:c r="C89" s="28"/>
      <x:c r="D89" s="28"/>
      <x:c r="E89" s="28"/>
      <x:c r="F89" s="28"/>
      <x:c r="G89" s="28"/>
      <x:c r="H89" s="28"/>
      <x:c r="I89" s="28"/>
      <x:c r="J89" s="28"/>
      <x:c r="K89" s="40"/>
      <x:c r="L89" s="48" t="str">
        <x:f>IF(C89="","",IF(K89&lt;&gt;"",K89,IF(H89&lt;&gt;"",IFERROR(INDEX($M$7:$M$106,MATCH(H89,$A$7:$A$106,0))+1+I89,""),'Project Setup'!$B$8)))</x:f>
      </x:c>
      <x:c r="M89" s="48" t="str">
        <x:f>IF(OR(L89="",J89=""),"",L89+MAX(1,J89)-1)</x:f>
      </x:c>
      <x:c r="N89" s="40"/>
      <x:c r="O89" s="40"/>
      <x:c r="P89" s="40"/>
      <x:c r="Q89" s="49"/>
      <x:c r="R89" s="28"/>
      <x:c r="S89" s="50" t="str">
        <x:f>IF(OR(M89="",N89=""),"",M89-N89)</x:f>
      </x:c>
      <x:c r="T89" s="29" t="str">
        <x:f>IF(C89="","",IF(OR(R89="Completed",Q89&gt;=1),"Complete",IF(R89="Waiting","Waiting",IF(M89&lt;TODAY(),"Behind",IF(L89&lt;=TODAY()+14,"Next 14 days","Planned")))))</x:f>
      </x:c>
      <x:c r="U89" s="28"/>
      <x:c r="V89" s="29" t="str">
        <x:f>IF(A89="","",IF(COUNTIF($A$7:$A$106,A89)&gt;1,"DUPLICATE ID",IF(H89="","OK",IF(H89=A89,"SELF REFERENCE",IF(COUNTIF($A$7:$A$106,H89)=0,"MISSING PREDECESSOR","OK")))))</x:f>
      </x:c>
      <x:c r="W89" s="52" t="str">
        <x:f>IF(AND($A89&lt;&gt;"",$L89&lt;='6-Week Lookahead'!$B$5+41,$M89&gt;='6-Week Lookahead'!$B$5),COUNTIF($W$6:W88,"&gt;0")+1,"")</x:f>
      </x:c>
    </x:row>
    <x:row r="90">
      <x:c r="A90" s="28"/>
      <x:c r="B90" s="28"/>
      <x:c r="C90" s="28"/>
      <x:c r="D90" s="28"/>
      <x:c r="E90" s="28"/>
      <x:c r="F90" s="28"/>
      <x:c r="G90" s="28"/>
      <x:c r="H90" s="28"/>
      <x:c r="I90" s="28"/>
      <x:c r="J90" s="28"/>
      <x:c r="K90" s="40"/>
      <x:c r="L90" s="48" t="str">
        <x:f>IF(C90="","",IF(K90&lt;&gt;"",K90,IF(H90&lt;&gt;"",IFERROR(INDEX($M$7:$M$106,MATCH(H90,$A$7:$A$106,0))+1+I90,""),'Project Setup'!$B$8)))</x:f>
      </x:c>
      <x:c r="M90" s="48" t="str">
        <x:f>IF(OR(L90="",J90=""),"",L90+MAX(1,J90)-1)</x:f>
      </x:c>
      <x:c r="N90" s="40"/>
      <x:c r="O90" s="40"/>
      <x:c r="P90" s="40"/>
      <x:c r="Q90" s="49"/>
      <x:c r="R90" s="28"/>
      <x:c r="S90" s="50" t="str">
        <x:f>IF(OR(M90="",N90=""),"",M90-N90)</x:f>
      </x:c>
      <x:c r="T90" s="29" t="str">
        <x:f>IF(C90="","",IF(OR(R90="Completed",Q90&gt;=1),"Complete",IF(R90="Waiting","Waiting",IF(M90&lt;TODAY(),"Behind",IF(L90&lt;=TODAY()+14,"Next 14 days","Planned")))))</x:f>
      </x:c>
      <x:c r="U90" s="28"/>
      <x:c r="V90" s="29" t="str">
        <x:f>IF(A90="","",IF(COUNTIF($A$7:$A$106,A90)&gt;1,"DUPLICATE ID",IF(H90="","OK",IF(H90=A90,"SELF REFERENCE",IF(COUNTIF($A$7:$A$106,H90)=0,"MISSING PREDECESSOR","OK")))))</x:f>
      </x:c>
      <x:c r="W90" s="52" t="str">
        <x:f>IF(AND($A90&lt;&gt;"",$L90&lt;='6-Week Lookahead'!$B$5+41,$M90&gt;='6-Week Lookahead'!$B$5),COUNTIF($W$6:W89,"&gt;0")+1,"")</x:f>
      </x:c>
    </x:row>
    <x:row r="91">
      <x:c r="A91" s="28"/>
      <x:c r="B91" s="28"/>
      <x:c r="C91" s="28"/>
      <x:c r="D91" s="28"/>
      <x:c r="E91" s="28"/>
      <x:c r="F91" s="28"/>
      <x:c r="G91" s="28"/>
      <x:c r="H91" s="28"/>
      <x:c r="I91" s="28"/>
      <x:c r="J91" s="28"/>
      <x:c r="K91" s="40"/>
      <x:c r="L91" s="48" t="str">
        <x:f>IF(C91="","",IF(K91&lt;&gt;"",K91,IF(H91&lt;&gt;"",IFERROR(INDEX($M$7:$M$106,MATCH(H91,$A$7:$A$106,0))+1+I91,""),'Project Setup'!$B$8)))</x:f>
      </x:c>
      <x:c r="M91" s="48" t="str">
        <x:f>IF(OR(L91="",J91=""),"",L91+MAX(1,J91)-1)</x:f>
      </x:c>
      <x:c r="N91" s="40"/>
      <x:c r="O91" s="40"/>
      <x:c r="P91" s="40"/>
      <x:c r="Q91" s="49"/>
      <x:c r="R91" s="28"/>
      <x:c r="S91" s="50" t="str">
        <x:f>IF(OR(M91="",N91=""),"",M91-N91)</x:f>
      </x:c>
      <x:c r="T91" s="29" t="str">
        <x:f>IF(C91="","",IF(OR(R91="Completed",Q91&gt;=1),"Complete",IF(R91="Waiting","Waiting",IF(M91&lt;TODAY(),"Behind",IF(L91&lt;=TODAY()+14,"Next 14 days","Planned")))))</x:f>
      </x:c>
      <x:c r="U91" s="28"/>
      <x:c r="V91" s="29" t="str">
        <x:f>IF(A91="","",IF(COUNTIF($A$7:$A$106,A91)&gt;1,"DUPLICATE ID",IF(H91="","OK",IF(H91=A91,"SELF REFERENCE",IF(COUNTIF($A$7:$A$106,H91)=0,"MISSING PREDECESSOR","OK")))))</x:f>
      </x:c>
      <x:c r="W91" s="52" t="str">
        <x:f>IF(AND($A91&lt;&gt;"",$L91&lt;='6-Week Lookahead'!$B$5+41,$M91&gt;='6-Week Lookahead'!$B$5),COUNTIF($W$6:W90,"&gt;0")+1,"")</x:f>
      </x:c>
    </x:row>
    <x:row r="92">
      <x:c r="A92" s="28"/>
      <x:c r="B92" s="28"/>
      <x:c r="C92" s="28"/>
      <x:c r="D92" s="28"/>
      <x:c r="E92" s="28"/>
      <x:c r="F92" s="28"/>
      <x:c r="G92" s="28"/>
      <x:c r="H92" s="28"/>
      <x:c r="I92" s="28"/>
      <x:c r="J92" s="28"/>
      <x:c r="K92" s="40"/>
      <x:c r="L92" s="48" t="str">
        <x:f>IF(C92="","",IF(K92&lt;&gt;"",K92,IF(H92&lt;&gt;"",IFERROR(INDEX($M$7:$M$106,MATCH(H92,$A$7:$A$106,0))+1+I92,""),'Project Setup'!$B$8)))</x:f>
      </x:c>
      <x:c r="M92" s="48" t="str">
        <x:f>IF(OR(L92="",J92=""),"",L92+MAX(1,J92)-1)</x:f>
      </x:c>
      <x:c r="N92" s="40"/>
      <x:c r="O92" s="40"/>
      <x:c r="P92" s="40"/>
      <x:c r="Q92" s="49"/>
      <x:c r="R92" s="28"/>
      <x:c r="S92" s="50" t="str">
        <x:f>IF(OR(M92="",N92=""),"",M92-N92)</x:f>
      </x:c>
      <x:c r="T92" s="29" t="str">
        <x:f>IF(C92="","",IF(OR(R92="Completed",Q92&gt;=1),"Complete",IF(R92="Waiting","Waiting",IF(M92&lt;TODAY(),"Behind",IF(L92&lt;=TODAY()+14,"Next 14 days","Planned")))))</x:f>
      </x:c>
      <x:c r="U92" s="28"/>
      <x:c r="V92" s="29" t="str">
        <x:f>IF(A92="","",IF(COUNTIF($A$7:$A$106,A92)&gt;1,"DUPLICATE ID",IF(H92="","OK",IF(H92=A92,"SELF REFERENCE",IF(COUNTIF($A$7:$A$106,H92)=0,"MISSING PREDECESSOR","OK")))))</x:f>
      </x:c>
      <x:c r="W92" s="52" t="str">
        <x:f>IF(AND($A92&lt;&gt;"",$L92&lt;='6-Week Lookahead'!$B$5+41,$M92&gt;='6-Week Lookahead'!$B$5),COUNTIF($W$6:W91,"&gt;0")+1,"")</x:f>
      </x:c>
    </x:row>
    <x:row r="93">
      <x:c r="A93" s="28"/>
      <x:c r="B93" s="28"/>
      <x:c r="C93" s="28"/>
      <x:c r="D93" s="28"/>
      <x:c r="E93" s="28"/>
      <x:c r="F93" s="28"/>
      <x:c r="G93" s="28"/>
      <x:c r="H93" s="28"/>
      <x:c r="I93" s="28"/>
      <x:c r="J93" s="28"/>
      <x:c r="K93" s="40"/>
      <x:c r="L93" s="48" t="str">
        <x:f>IF(C93="","",IF(K93&lt;&gt;"",K93,IF(H93&lt;&gt;"",IFERROR(INDEX($M$7:$M$106,MATCH(H93,$A$7:$A$106,0))+1+I93,""),'Project Setup'!$B$8)))</x:f>
      </x:c>
      <x:c r="M93" s="48" t="str">
        <x:f>IF(OR(L93="",J93=""),"",L93+MAX(1,J93)-1)</x:f>
      </x:c>
      <x:c r="N93" s="40"/>
      <x:c r="O93" s="40"/>
      <x:c r="P93" s="40"/>
      <x:c r="Q93" s="49"/>
      <x:c r="R93" s="28"/>
      <x:c r="S93" s="50" t="str">
        <x:f>IF(OR(M93="",N93=""),"",M93-N93)</x:f>
      </x:c>
      <x:c r="T93" s="29" t="str">
        <x:f>IF(C93="","",IF(OR(R93="Completed",Q93&gt;=1),"Complete",IF(R93="Waiting","Waiting",IF(M93&lt;TODAY(),"Behind",IF(L93&lt;=TODAY()+14,"Next 14 days","Planned")))))</x:f>
      </x:c>
      <x:c r="U93" s="28"/>
      <x:c r="V93" s="29" t="str">
        <x:f>IF(A93="","",IF(COUNTIF($A$7:$A$106,A93)&gt;1,"DUPLICATE ID",IF(H93="","OK",IF(H93=A93,"SELF REFERENCE",IF(COUNTIF($A$7:$A$106,H93)=0,"MISSING PREDECESSOR","OK")))))</x:f>
      </x:c>
      <x:c r="W93" s="52" t="str">
        <x:f>IF(AND($A93&lt;&gt;"",$L93&lt;='6-Week Lookahead'!$B$5+41,$M93&gt;='6-Week Lookahead'!$B$5),COUNTIF($W$6:W92,"&gt;0")+1,"")</x:f>
      </x:c>
    </x:row>
    <x:row r="94">
      <x:c r="A94" s="28"/>
      <x:c r="B94" s="28"/>
      <x:c r="C94" s="28"/>
      <x:c r="D94" s="28"/>
      <x:c r="E94" s="28"/>
      <x:c r="F94" s="28"/>
      <x:c r="G94" s="28"/>
      <x:c r="H94" s="28"/>
      <x:c r="I94" s="28"/>
      <x:c r="J94" s="28"/>
      <x:c r="K94" s="40"/>
      <x:c r="L94" s="48" t="str">
        <x:f>IF(C94="","",IF(K94&lt;&gt;"",K94,IF(H94&lt;&gt;"",IFERROR(INDEX($M$7:$M$106,MATCH(H94,$A$7:$A$106,0))+1+I94,""),'Project Setup'!$B$8)))</x:f>
      </x:c>
      <x:c r="M94" s="48" t="str">
        <x:f>IF(OR(L94="",J94=""),"",L94+MAX(1,J94)-1)</x:f>
      </x:c>
      <x:c r="N94" s="40"/>
      <x:c r="O94" s="40"/>
      <x:c r="P94" s="40"/>
      <x:c r="Q94" s="49"/>
      <x:c r="R94" s="28"/>
      <x:c r="S94" s="50" t="str">
        <x:f>IF(OR(M94="",N94=""),"",M94-N94)</x:f>
      </x:c>
      <x:c r="T94" s="29" t="str">
        <x:f>IF(C94="","",IF(OR(R94="Completed",Q94&gt;=1),"Complete",IF(R94="Waiting","Waiting",IF(M94&lt;TODAY(),"Behind",IF(L94&lt;=TODAY()+14,"Next 14 days","Planned")))))</x:f>
      </x:c>
      <x:c r="U94" s="28"/>
      <x:c r="V94" s="29" t="str">
        <x:f>IF(A94="","",IF(COUNTIF($A$7:$A$106,A94)&gt;1,"DUPLICATE ID",IF(H94="","OK",IF(H94=A94,"SELF REFERENCE",IF(COUNTIF($A$7:$A$106,H94)=0,"MISSING PREDECESSOR","OK")))))</x:f>
      </x:c>
      <x:c r="W94" s="52" t="str">
        <x:f>IF(AND($A94&lt;&gt;"",$L94&lt;='6-Week Lookahead'!$B$5+41,$M94&gt;='6-Week Lookahead'!$B$5),COUNTIF($W$6:W93,"&gt;0")+1,"")</x:f>
      </x:c>
    </x:row>
    <x:row r="95">
      <x:c r="A95" s="28"/>
      <x:c r="B95" s="28"/>
      <x:c r="C95" s="28"/>
      <x:c r="D95" s="28"/>
      <x:c r="E95" s="28"/>
      <x:c r="F95" s="28"/>
      <x:c r="G95" s="28"/>
      <x:c r="H95" s="28"/>
      <x:c r="I95" s="28"/>
      <x:c r="J95" s="28"/>
      <x:c r="K95" s="40"/>
      <x:c r="L95" s="48" t="str">
        <x:f>IF(C95="","",IF(K95&lt;&gt;"",K95,IF(H95&lt;&gt;"",IFERROR(INDEX($M$7:$M$106,MATCH(H95,$A$7:$A$106,0))+1+I95,""),'Project Setup'!$B$8)))</x:f>
      </x:c>
      <x:c r="M95" s="48" t="str">
        <x:f>IF(OR(L95="",J95=""),"",L95+MAX(1,J95)-1)</x:f>
      </x:c>
      <x:c r="N95" s="40"/>
      <x:c r="O95" s="40"/>
      <x:c r="P95" s="40"/>
      <x:c r="Q95" s="49"/>
      <x:c r="R95" s="28"/>
      <x:c r="S95" s="50" t="str">
        <x:f>IF(OR(M95="",N95=""),"",M95-N95)</x:f>
      </x:c>
      <x:c r="T95" s="29" t="str">
        <x:f>IF(C95="","",IF(OR(R95="Completed",Q95&gt;=1),"Complete",IF(R95="Waiting","Waiting",IF(M95&lt;TODAY(),"Behind",IF(L95&lt;=TODAY()+14,"Next 14 days","Planned")))))</x:f>
      </x:c>
      <x:c r="U95" s="28"/>
      <x:c r="V95" s="29" t="str">
        <x:f>IF(A95="","",IF(COUNTIF($A$7:$A$106,A95)&gt;1,"DUPLICATE ID",IF(H95="","OK",IF(H95=A95,"SELF REFERENCE",IF(COUNTIF($A$7:$A$106,H95)=0,"MISSING PREDECESSOR","OK")))))</x:f>
      </x:c>
      <x:c r="W95" s="52" t="str">
        <x:f>IF(AND($A95&lt;&gt;"",$L95&lt;='6-Week Lookahead'!$B$5+41,$M95&gt;='6-Week Lookahead'!$B$5),COUNTIF($W$6:W94,"&gt;0")+1,"")</x:f>
      </x:c>
    </x:row>
    <x:row r="96">
      <x:c r="A96" s="28"/>
      <x:c r="B96" s="28"/>
      <x:c r="C96" s="28"/>
      <x:c r="D96" s="28"/>
      <x:c r="E96" s="28"/>
      <x:c r="F96" s="28"/>
      <x:c r="G96" s="28"/>
      <x:c r="H96" s="28"/>
      <x:c r="I96" s="28"/>
      <x:c r="J96" s="28"/>
      <x:c r="K96" s="40"/>
      <x:c r="L96" s="48" t="str">
        <x:f>IF(C96="","",IF(K96&lt;&gt;"",K96,IF(H96&lt;&gt;"",IFERROR(INDEX($M$7:$M$106,MATCH(H96,$A$7:$A$106,0))+1+I96,""),'Project Setup'!$B$8)))</x:f>
      </x:c>
      <x:c r="M96" s="48" t="str">
        <x:f>IF(OR(L96="",J96=""),"",L96+MAX(1,J96)-1)</x:f>
      </x:c>
      <x:c r="N96" s="40"/>
      <x:c r="O96" s="40"/>
      <x:c r="P96" s="40"/>
      <x:c r="Q96" s="49"/>
      <x:c r="R96" s="28"/>
      <x:c r="S96" s="50" t="str">
        <x:f>IF(OR(M96="",N96=""),"",M96-N96)</x:f>
      </x:c>
      <x:c r="T96" s="29" t="str">
        <x:f>IF(C96="","",IF(OR(R96="Completed",Q96&gt;=1),"Complete",IF(R96="Waiting","Waiting",IF(M96&lt;TODAY(),"Behind",IF(L96&lt;=TODAY()+14,"Next 14 days","Planned")))))</x:f>
      </x:c>
      <x:c r="U96" s="28"/>
      <x:c r="V96" s="29" t="str">
        <x:f>IF(A96="","",IF(COUNTIF($A$7:$A$106,A96)&gt;1,"DUPLICATE ID",IF(H96="","OK",IF(H96=A96,"SELF REFERENCE",IF(COUNTIF($A$7:$A$106,H96)=0,"MISSING PREDECESSOR","OK")))))</x:f>
      </x:c>
      <x:c r="W96" s="52" t="str">
        <x:f>IF(AND($A96&lt;&gt;"",$L96&lt;='6-Week Lookahead'!$B$5+41,$M96&gt;='6-Week Lookahead'!$B$5),COUNTIF($W$6:W95,"&gt;0")+1,"")</x:f>
      </x:c>
    </x:row>
    <x:row r="97">
      <x:c r="A97" s="28"/>
      <x:c r="B97" s="28"/>
      <x:c r="C97" s="28"/>
      <x:c r="D97" s="28"/>
      <x:c r="E97" s="28"/>
      <x:c r="F97" s="28"/>
      <x:c r="G97" s="28"/>
      <x:c r="H97" s="28"/>
      <x:c r="I97" s="28"/>
      <x:c r="J97" s="28"/>
      <x:c r="K97" s="40"/>
      <x:c r="L97" s="48" t="str">
        <x:f>IF(C97="","",IF(K97&lt;&gt;"",K97,IF(H97&lt;&gt;"",IFERROR(INDEX($M$7:$M$106,MATCH(H97,$A$7:$A$106,0))+1+I97,""),'Project Setup'!$B$8)))</x:f>
      </x:c>
      <x:c r="M97" s="48" t="str">
        <x:f>IF(OR(L97="",J97=""),"",L97+MAX(1,J97)-1)</x:f>
      </x:c>
      <x:c r="N97" s="40"/>
      <x:c r="O97" s="40"/>
      <x:c r="P97" s="40"/>
      <x:c r="Q97" s="49"/>
      <x:c r="R97" s="28"/>
      <x:c r="S97" s="50" t="str">
        <x:f>IF(OR(M97="",N97=""),"",M97-N97)</x:f>
      </x:c>
      <x:c r="T97" s="29" t="str">
        <x:f>IF(C97="","",IF(OR(R97="Completed",Q97&gt;=1),"Complete",IF(R97="Waiting","Waiting",IF(M97&lt;TODAY(),"Behind",IF(L97&lt;=TODAY()+14,"Next 14 days","Planned")))))</x:f>
      </x:c>
      <x:c r="U97" s="28"/>
      <x:c r="V97" s="29" t="str">
        <x:f>IF(A97="","",IF(COUNTIF($A$7:$A$106,A97)&gt;1,"DUPLICATE ID",IF(H97="","OK",IF(H97=A97,"SELF REFERENCE",IF(COUNTIF($A$7:$A$106,H97)=0,"MISSING PREDECESSOR","OK")))))</x:f>
      </x:c>
      <x:c r="W97" s="52" t="str">
        <x:f>IF(AND($A97&lt;&gt;"",$L97&lt;='6-Week Lookahead'!$B$5+41,$M97&gt;='6-Week Lookahead'!$B$5),COUNTIF($W$6:W96,"&gt;0")+1,"")</x:f>
      </x:c>
    </x:row>
    <x:row r="98">
      <x:c r="A98" s="28"/>
      <x:c r="B98" s="28"/>
      <x:c r="C98" s="28"/>
      <x:c r="D98" s="28"/>
      <x:c r="E98" s="28"/>
      <x:c r="F98" s="28"/>
      <x:c r="G98" s="28"/>
      <x:c r="H98" s="28"/>
      <x:c r="I98" s="28"/>
      <x:c r="J98" s="28"/>
      <x:c r="K98" s="40"/>
      <x:c r="L98" s="48" t="str">
        <x:f>IF(C98="","",IF(K98&lt;&gt;"",K98,IF(H98&lt;&gt;"",IFERROR(INDEX($M$7:$M$106,MATCH(H98,$A$7:$A$106,0))+1+I98,""),'Project Setup'!$B$8)))</x:f>
      </x:c>
      <x:c r="M98" s="48" t="str">
        <x:f>IF(OR(L98="",J98=""),"",L98+MAX(1,J98)-1)</x:f>
      </x:c>
      <x:c r="N98" s="40"/>
      <x:c r="O98" s="40"/>
      <x:c r="P98" s="40"/>
      <x:c r="Q98" s="49"/>
      <x:c r="R98" s="28"/>
      <x:c r="S98" s="50" t="str">
        <x:f>IF(OR(M98="",N98=""),"",M98-N98)</x:f>
      </x:c>
      <x:c r="T98" s="29" t="str">
        <x:f>IF(C98="","",IF(OR(R98="Completed",Q98&gt;=1),"Complete",IF(R98="Waiting","Waiting",IF(M98&lt;TODAY(),"Behind",IF(L98&lt;=TODAY()+14,"Next 14 days","Planned")))))</x:f>
      </x:c>
      <x:c r="U98" s="28"/>
      <x:c r="V98" s="29" t="str">
        <x:f>IF(A98="","",IF(COUNTIF($A$7:$A$106,A98)&gt;1,"DUPLICATE ID",IF(H98="","OK",IF(H98=A98,"SELF REFERENCE",IF(COUNTIF($A$7:$A$106,H98)=0,"MISSING PREDECESSOR","OK")))))</x:f>
      </x:c>
      <x:c r="W98" s="52" t="str">
        <x:f>IF(AND($A98&lt;&gt;"",$L98&lt;='6-Week Lookahead'!$B$5+41,$M98&gt;='6-Week Lookahead'!$B$5),COUNTIF($W$6:W97,"&gt;0")+1,"")</x:f>
      </x:c>
    </x:row>
    <x:row r="99">
      <x:c r="A99" s="28"/>
      <x:c r="B99" s="28"/>
      <x:c r="C99" s="28"/>
      <x:c r="D99" s="28"/>
      <x:c r="E99" s="28"/>
      <x:c r="F99" s="28"/>
      <x:c r="G99" s="28"/>
      <x:c r="H99" s="28"/>
      <x:c r="I99" s="28"/>
      <x:c r="J99" s="28"/>
      <x:c r="K99" s="40"/>
      <x:c r="L99" s="48" t="str">
        <x:f>IF(C99="","",IF(K99&lt;&gt;"",K99,IF(H99&lt;&gt;"",IFERROR(INDEX($M$7:$M$106,MATCH(H99,$A$7:$A$106,0))+1+I99,""),'Project Setup'!$B$8)))</x:f>
      </x:c>
      <x:c r="M99" s="48" t="str">
        <x:f>IF(OR(L99="",J99=""),"",L99+MAX(1,J99)-1)</x:f>
      </x:c>
      <x:c r="N99" s="40"/>
      <x:c r="O99" s="40"/>
      <x:c r="P99" s="40"/>
      <x:c r="Q99" s="49"/>
      <x:c r="R99" s="28"/>
      <x:c r="S99" s="50" t="str">
        <x:f>IF(OR(M99="",N99=""),"",M99-N99)</x:f>
      </x:c>
      <x:c r="T99" s="29" t="str">
        <x:f>IF(C99="","",IF(OR(R99="Completed",Q99&gt;=1),"Complete",IF(R99="Waiting","Waiting",IF(M99&lt;TODAY(),"Behind",IF(L99&lt;=TODAY()+14,"Next 14 days","Planned")))))</x:f>
      </x:c>
      <x:c r="U99" s="28"/>
      <x:c r="V99" s="29" t="str">
        <x:f>IF(A99="","",IF(COUNTIF($A$7:$A$106,A99)&gt;1,"DUPLICATE ID",IF(H99="","OK",IF(H99=A99,"SELF REFERENCE",IF(COUNTIF($A$7:$A$106,H99)=0,"MISSING PREDECESSOR","OK")))))</x:f>
      </x:c>
      <x:c r="W99" s="52" t="str">
        <x:f>IF(AND($A99&lt;&gt;"",$L99&lt;='6-Week Lookahead'!$B$5+41,$M99&gt;='6-Week Lookahead'!$B$5),COUNTIF($W$6:W98,"&gt;0")+1,"")</x:f>
      </x:c>
    </x:row>
    <x:row r="100">
      <x:c r="A100" s="28"/>
      <x:c r="B100" s="28"/>
      <x:c r="C100" s="28"/>
      <x:c r="D100" s="28"/>
      <x:c r="E100" s="28"/>
      <x:c r="F100" s="28"/>
      <x:c r="G100" s="28"/>
      <x:c r="H100" s="28"/>
      <x:c r="I100" s="28"/>
      <x:c r="J100" s="28"/>
      <x:c r="K100" s="40"/>
      <x:c r="L100" s="48" t="str">
        <x:f>IF(C100="","",IF(K100&lt;&gt;"",K100,IF(H100&lt;&gt;"",IFERROR(INDEX($M$7:$M$106,MATCH(H100,$A$7:$A$106,0))+1+I100,""),'Project Setup'!$B$8)))</x:f>
      </x:c>
      <x:c r="M100" s="48" t="str">
        <x:f>IF(OR(L100="",J100=""),"",L100+MAX(1,J100)-1)</x:f>
      </x:c>
      <x:c r="N100" s="40"/>
      <x:c r="O100" s="40"/>
      <x:c r="P100" s="40"/>
      <x:c r="Q100" s="49"/>
      <x:c r="R100" s="28"/>
      <x:c r="S100" s="50" t="str">
        <x:f>IF(OR(M100="",N100=""),"",M100-N100)</x:f>
      </x:c>
      <x:c r="T100" s="29" t="str">
        <x:f>IF(C100="","",IF(OR(R100="Completed",Q100&gt;=1),"Complete",IF(R100="Waiting","Waiting",IF(M100&lt;TODAY(),"Behind",IF(L100&lt;=TODAY()+14,"Next 14 days","Planned")))))</x:f>
      </x:c>
      <x:c r="U100" s="28"/>
      <x:c r="V100" s="29" t="str">
        <x:f>IF(A100="","",IF(COUNTIF($A$7:$A$106,A100)&gt;1,"DUPLICATE ID",IF(H100="","OK",IF(H100=A100,"SELF REFERENCE",IF(COUNTIF($A$7:$A$106,H100)=0,"MISSING PREDECESSOR","OK")))))</x:f>
      </x:c>
      <x:c r="W100" s="52" t="str">
        <x:f>IF(AND($A100&lt;&gt;"",$L100&lt;='6-Week Lookahead'!$B$5+41,$M100&gt;='6-Week Lookahead'!$B$5),COUNTIF($W$6:W99,"&gt;0")+1,"")</x:f>
      </x:c>
    </x:row>
    <x:row r="101">
      <x:c r="A101" s="28"/>
      <x:c r="B101" s="28"/>
      <x:c r="C101" s="28"/>
      <x:c r="D101" s="28"/>
      <x:c r="E101" s="28"/>
      <x:c r="F101" s="28"/>
      <x:c r="G101" s="28"/>
      <x:c r="H101" s="28"/>
      <x:c r="I101" s="28"/>
      <x:c r="J101" s="28"/>
      <x:c r="K101" s="40"/>
      <x:c r="L101" s="48" t="str">
        <x:f>IF(C101="","",IF(K101&lt;&gt;"",K101,IF(H101&lt;&gt;"",IFERROR(INDEX($M$7:$M$106,MATCH(H101,$A$7:$A$106,0))+1+I101,""),'Project Setup'!$B$8)))</x:f>
      </x:c>
      <x:c r="M101" s="48" t="str">
        <x:f>IF(OR(L101="",J101=""),"",L101+MAX(1,J101)-1)</x:f>
      </x:c>
      <x:c r="N101" s="40"/>
      <x:c r="O101" s="40"/>
      <x:c r="P101" s="40"/>
      <x:c r="Q101" s="49"/>
      <x:c r="R101" s="28"/>
      <x:c r="S101" s="50" t="str">
        <x:f>IF(OR(M101="",N101=""),"",M101-N101)</x:f>
      </x:c>
      <x:c r="T101" s="29" t="str">
        <x:f>IF(C101="","",IF(OR(R101="Completed",Q101&gt;=1),"Complete",IF(R101="Waiting","Waiting",IF(M101&lt;TODAY(),"Behind",IF(L101&lt;=TODAY()+14,"Next 14 days","Planned")))))</x:f>
      </x:c>
      <x:c r="U101" s="28"/>
      <x:c r="V101" s="29" t="str">
        <x:f>IF(A101="","",IF(COUNTIF($A$7:$A$106,A101)&gt;1,"DUPLICATE ID",IF(H101="","OK",IF(H101=A101,"SELF REFERENCE",IF(COUNTIF($A$7:$A$106,H101)=0,"MISSING PREDECESSOR","OK")))))</x:f>
      </x:c>
      <x:c r="W101" s="52" t="str">
        <x:f>IF(AND($A101&lt;&gt;"",$L101&lt;='6-Week Lookahead'!$B$5+41,$M101&gt;='6-Week Lookahead'!$B$5),COUNTIF($W$6:W100,"&gt;0")+1,"")</x:f>
      </x:c>
    </x:row>
    <x:row r="102">
      <x:c r="A102" s="28"/>
      <x:c r="B102" s="28"/>
      <x:c r="C102" s="28"/>
      <x:c r="D102" s="28"/>
      <x:c r="E102" s="28"/>
      <x:c r="F102" s="28"/>
      <x:c r="G102" s="28"/>
      <x:c r="H102" s="28"/>
      <x:c r="I102" s="28"/>
      <x:c r="J102" s="28"/>
      <x:c r="K102" s="40"/>
      <x:c r="L102" s="48" t="str">
        <x:f>IF(C102="","",IF(K102&lt;&gt;"",K102,IF(H102&lt;&gt;"",IFERROR(INDEX($M$7:$M$106,MATCH(H102,$A$7:$A$106,0))+1+I102,""),'Project Setup'!$B$8)))</x:f>
      </x:c>
      <x:c r="M102" s="48" t="str">
        <x:f>IF(OR(L102="",J102=""),"",L102+MAX(1,J102)-1)</x:f>
      </x:c>
      <x:c r="N102" s="40"/>
      <x:c r="O102" s="40"/>
      <x:c r="P102" s="40"/>
      <x:c r="Q102" s="49"/>
      <x:c r="R102" s="28"/>
      <x:c r="S102" s="50" t="str">
        <x:f>IF(OR(M102="",N102=""),"",M102-N102)</x:f>
      </x:c>
      <x:c r="T102" s="29" t="str">
        <x:f>IF(C102="","",IF(OR(R102="Completed",Q102&gt;=1),"Complete",IF(R102="Waiting","Waiting",IF(M102&lt;TODAY(),"Behind",IF(L102&lt;=TODAY()+14,"Next 14 days","Planned")))))</x:f>
      </x:c>
      <x:c r="U102" s="28"/>
      <x:c r="V102" s="29" t="str">
        <x:f>IF(A102="","",IF(COUNTIF($A$7:$A$106,A102)&gt;1,"DUPLICATE ID",IF(H102="","OK",IF(H102=A102,"SELF REFERENCE",IF(COUNTIF($A$7:$A$106,H102)=0,"MISSING PREDECESSOR","OK")))))</x:f>
      </x:c>
      <x:c r="W102" s="52" t="str">
        <x:f>IF(AND($A102&lt;&gt;"",$L102&lt;='6-Week Lookahead'!$B$5+41,$M102&gt;='6-Week Lookahead'!$B$5),COUNTIF($W$6:W101,"&gt;0")+1,"")</x:f>
      </x:c>
    </x:row>
    <x:row r="103">
      <x:c r="A103" s="28"/>
      <x:c r="B103" s="28"/>
      <x:c r="C103" s="28"/>
      <x:c r="D103" s="28"/>
      <x:c r="E103" s="28"/>
      <x:c r="F103" s="28"/>
      <x:c r="G103" s="28"/>
      <x:c r="H103" s="28"/>
      <x:c r="I103" s="28"/>
      <x:c r="J103" s="28"/>
      <x:c r="K103" s="40"/>
      <x:c r="L103" s="48" t="str">
        <x:f>IF(C103="","",IF(K103&lt;&gt;"",K103,IF(H103&lt;&gt;"",IFERROR(INDEX($M$7:$M$106,MATCH(H103,$A$7:$A$106,0))+1+I103,""),'Project Setup'!$B$8)))</x:f>
      </x:c>
      <x:c r="M103" s="48" t="str">
        <x:f>IF(OR(L103="",J103=""),"",L103+MAX(1,J103)-1)</x:f>
      </x:c>
      <x:c r="N103" s="40"/>
      <x:c r="O103" s="40"/>
      <x:c r="P103" s="40"/>
      <x:c r="Q103" s="49"/>
      <x:c r="R103" s="28"/>
      <x:c r="S103" s="50" t="str">
        <x:f>IF(OR(M103="",N103=""),"",M103-N103)</x:f>
      </x:c>
      <x:c r="T103" s="29" t="str">
        <x:f>IF(C103="","",IF(OR(R103="Completed",Q103&gt;=1),"Complete",IF(R103="Waiting","Waiting",IF(M103&lt;TODAY(),"Behind",IF(L103&lt;=TODAY()+14,"Next 14 days","Planned")))))</x:f>
      </x:c>
      <x:c r="U103" s="28"/>
      <x:c r="V103" s="29" t="str">
        <x:f>IF(A103="","",IF(COUNTIF($A$7:$A$106,A103)&gt;1,"DUPLICATE ID",IF(H103="","OK",IF(H103=A103,"SELF REFERENCE",IF(COUNTIF($A$7:$A$106,H103)=0,"MISSING PREDECESSOR","OK")))))</x:f>
      </x:c>
      <x:c r="W103" s="52" t="str">
        <x:f>IF(AND($A103&lt;&gt;"",$L103&lt;='6-Week Lookahead'!$B$5+41,$M103&gt;='6-Week Lookahead'!$B$5),COUNTIF($W$6:W102,"&gt;0")+1,"")</x:f>
      </x:c>
    </x:row>
    <x:row r="104">
      <x:c r="A104" s="28"/>
      <x:c r="B104" s="28"/>
      <x:c r="C104" s="28"/>
      <x:c r="D104" s="28"/>
      <x:c r="E104" s="28"/>
      <x:c r="F104" s="28"/>
      <x:c r="G104" s="28"/>
      <x:c r="H104" s="28"/>
      <x:c r="I104" s="28"/>
      <x:c r="J104" s="28"/>
      <x:c r="K104" s="40"/>
      <x:c r="L104" s="48" t="str">
        <x:f>IF(C104="","",IF(K104&lt;&gt;"",K104,IF(H104&lt;&gt;"",IFERROR(INDEX($M$7:$M$106,MATCH(H104,$A$7:$A$106,0))+1+I104,""),'Project Setup'!$B$8)))</x:f>
      </x:c>
      <x:c r="M104" s="48" t="str">
        <x:f>IF(OR(L104="",J104=""),"",L104+MAX(1,J104)-1)</x:f>
      </x:c>
      <x:c r="N104" s="40"/>
      <x:c r="O104" s="40"/>
      <x:c r="P104" s="40"/>
      <x:c r="Q104" s="49"/>
      <x:c r="R104" s="28"/>
      <x:c r="S104" s="50" t="str">
        <x:f>IF(OR(M104="",N104=""),"",M104-N104)</x:f>
      </x:c>
      <x:c r="T104" s="29" t="str">
        <x:f>IF(C104="","",IF(OR(R104="Completed",Q104&gt;=1),"Complete",IF(R104="Waiting","Waiting",IF(M104&lt;TODAY(),"Behind",IF(L104&lt;=TODAY()+14,"Next 14 days","Planned")))))</x:f>
      </x:c>
      <x:c r="U104" s="28"/>
      <x:c r="V104" s="29" t="str">
        <x:f>IF(A104="","",IF(COUNTIF($A$7:$A$106,A104)&gt;1,"DUPLICATE ID",IF(H104="","OK",IF(H104=A104,"SELF REFERENCE",IF(COUNTIF($A$7:$A$106,H104)=0,"MISSING PREDECESSOR","OK")))))</x:f>
      </x:c>
      <x:c r="W104" s="52" t="str">
        <x:f>IF(AND($A104&lt;&gt;"",$L104&lt;='6-Week Lookahead'!$B$5+41,$M104&gt;='6-Week Lookahead'!$B$5),COUNTIF($W$6:W103,"&gt;0")+1,"")</x:f>
      </x:c>
    </x:row>
    <x:row r="105">
      <x:c r="A105" s="28"/>
      <x:c r="B105" s="28"/>
      <x:c r="C105" s="28"/>
      <x:c r="D105" s="28"/>
      <x:c r="E105" s="28"/>
      <x:c r="F105" s="28"/>
      <x:c r="G105" s="28"/>
      <x:c r="H105" s="28"/>
      <x:c r="I105" s="28"/>
      <x:c r="J105" s="28"/>
      <x:c r="K105" s="40"/>
      <x:c r="L105" s="48" t="str">
        <x:f>IF(C105="","",IF(K105&lt;&gt;"",K105,IF(H105&lt;&gt;"",IFERROR(INDEX($M$7:$M$106,MATCH(H105,$A$7:$A$106,0))+1+I105,""),'Project Setup'!$B$8)))</x:f>
      </x:c>
      <x:c r="M105" s="48" t="str">
        <x:f>IF(OR(L105="",J105=""),"",L105+MAX(1,J105)-1)</x:f>
      </x:c>
      <x:c r="N105" s="40"/>
      <x:c r="O105" s="40"/>
      <x:c r="P105" s="40"/>
      <x:c r="Q105" s="49"/>
      <x:c r="R105" s="28"/>
      <x:c r="S105" s="50" t="str">
        <x:f>IF(OR(M105="",N105=""),"",M105-N105)</x:f>
      </x:c>
      <x:c r="T105" s="29" t="str">
        <x:f>IF(C105="","",IF(OR(R105="Completed",Q105&gt;=1),"Complete",IF(R105="Waiting","Waiting",IF(M105&lt;TODAY(),"Behind",IF(L105&lt;=TODAY()+14,"Next 14 days","Planned")))))</x:f>
      </x:c>
      <x:c r="U105" s="28"/>
      <x:c r="V105" s="29" t="str">
        <x:f>IF(A105="","",IF(COUNTIF($A$7:$A$106,A105)&gt;1,"DUPLICATE ID",IF(H105="","OK",IF(H105=A105,"SELF REFERENCE",IF(COUNTIF($A$7:$A$106,H105)=0,"MISSING PREDECESSOR","OK")))))</x:f>
      </x:c>
      <x:c r="W105" s="52" t="str">
        <x:f>IF(AND($A105&lt;&gt;"",$L105&lt;='6-Week Lookahead'!$B$5+41,$M105&gt;='6-Week Lookahead'!$B$5),COUNTIF($W$6:W104,"&gt;0")+1,"")</x:f>
      </x:c>
    </x:row>
    <x:row r="106">
      <x:c r="A106" s="28"/>
      <x:c r="B106" s="28"/>
      <x:c r="C106" s="28"/>
      <x:c r="D106" s="28"/>
      <x:c r="E106" s="28"/>
      <x:c r="F106" s="28"/>
      <x:c r="G106" s="28"/>
      <x:c r="H106" s="28"/>
      <x:c r="I106" s="28"/>
      <x:c r="J106" s="28"/>
      <x:c r="K106" s="40"/>
      <x:c r="L106" s="48" t="str">
        <x:f>IF(C106="","",IF(K106&lt;&gt;"",K106,IF(H106&lt;&gt;"",IFERROR(INDEX($M$7:$M$106,MATCH(H106,$A$7:$A$106,0))+1+I106,""),'Project Setup'!$B$8)))</x:f>
      </x:c>
      <x:c r="M106" s="48" t="str">
        <x:f>IF(OR(L106="",J106=""),"",L106+MAX(1,J106)-1)</x:f>
      </x:c>
      <x:c r="N106" s="40"/>
      <x:c r="O106" s="40"/>
      <x:c r="P106" s="40"/>
      <x:c r="Q106" s="49"/>
      <x:c r="R106" s="28"/>
      <x:c r="S106" s="50" t="str">
        <x:f>IF(OR(M106="",N106=""),"",M106-N106)</x:f>
      </x:c>
      <x:c r="T106" s="29" t="str">
        <x:f>IF(C106="","",IF(OR(R106="Completed",Q106&gt;=1),"Complete",IF(R106="Waiting","Waiting",IF(M106&lt;TODAY(),"Behind",IF(L106&lt;=TODAY()+14,"Next 14 days","Planned")))))</x:f>
      </x:c>
      <x:c r="U106" s="28"/>
      <x:c r="V106" s="29" t="str">
        <x:f>IF(A106="","",IF(COUNTIF($A$7:$A$106,A106)&gt;1,"DUPLICATE ID",IF(H106="","OK",IF(H106=A106,"SELF REFERENCE",IF(COUNTIF($A$7:$A$106,H106)=0,"MISSING PREDECESSOR","OK")))))</x:f>
      </x:c>
      <x:c r="W106" s="52" t="str">
        <x:f>IF(AND($A106&lt;&gt;"",$L106&lt;='6-Week Lookahead'!$B$5+41,$M106&gt;='6-Week Lookahead'!$B$5),COUNTIF($W$6:W105,"&gt;0")+1,"")</x:f>
      </x:c>
    </x:row>
  </x:sheetData>
  <x:mergeCells>
    <x:mergeCell ref="A1:V2"/>
    <x:mergeCell ref="A3:V3"/>
  </x:mergeCells>
  <x:conditionalFormatting sqref="T7:T106">
    <x:cfRule type="containsText" dxfId="0" priority="1" operator="containsText" text="Complete"/>
    <x:cfRule type="containsText" dxfId="1" priority="2" operator="containsText" text="Ready"/>
    <x:cfRule type="containsText" dxfId="2" priority="3" operator="containsText" text="Behind"/>
    <x:cfRule type="containsText" dxfId="3" priority="4" operator="containsText" text="Review"/>
    <x:cfRule type="containsText" dxfId="4" priority="5" operator="containsText" text="Over budget"/>
  </x:conditionalFormatting>
  <x:conditionalFormatting sqref="V7:V106">
    <x:cfRule type="containsText" dxfId="5" priority="6" operator="containsText" text="Complete"/>
    <x:cfRule type="containsText" dxfId="6" priority="7" operator="containsText" text="Ready"/>
    <x:cfRule type="containsText" dxfId="7" priority="8" operator="containsText" text="Behind"/>
    <x:cfRule type="containsText" dxfId="8" priority="9" operator="containsText" text="Review"/>
    <x:cfRule type="containsText" dxfId="9" priority="10" operator="containsText" text="Over budget"/>
  </x:conditionalFormatting>
  <x:dataValidations count="4">
    <x:dataValidation type="list" sqref="B7:B106">
      <x:formula1>Lists!$A$2:$A$10</x:formula1>
    </x:dataValidation>
    <x:dataValidation type="list" sqref="D7:D106">
      <x:formula1>Lists!$B$2:$B$6</x:formula1>
    </x:dataValidation>
    <x:dataValidation type="list" sqref="E7:E106">
      <x:formula1>Lists!$C$2:$C$5</x:formula1>
    </x:dataValidation>
    <x:dataValidation type="list" sqref="R7:R106">
      <x:formula1>Lists!$D$2:$D$5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e98ef7532c646c1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9" hidden="0" customWidth="1"/>
    <x:col min="3" max="3" width="34" hidden="0" customWidth="1"/>
    <x:col min="4" max="4" width="20" hidden="0" customWidth="1"/>
    <x:col min="5" max="5" width="15" hidden="0" customWidth="1"/>
    <x:col min="6" max="6" width="15" hidden="0" customWidth="1"/>
    <x:col min="7" max="7" width="14" hidden="0" customWidth="1"/>
    <x:col min="8" max="8" width="34" hidden="0" customWidth="1"/>
  </x:cols>
  <x:sheetData>
    <x:row r="1" ht="28" customHeight="1">
      <x:c r="A1" s="4" t="str">
        <x:v>6-Week Lookahead</x:v>
      </x:c>
      <x:c r="B1" s="4" t="str">
        <x:v>6-Week Lookahead</x:v>
      </x:c>
      <x:c r="C1" s="4" t="str">
        <x:v>6-Week Lookahead</x:v>
      </x:c>
      <x:c r="D1" s="4" t="str">
        <x:v>6-Week Lookahead</x:v>
      </x:c>
      <x:c r="E1" s="4" t="str">
        <x:v>6-Week Lookahead</x:v>
      </x:c>
      <x:c r="F1" s="4" t="str">
        <x:v>6-Week Lookahead</x:v>
      </x:c>
      <x:c r="G1" s="4" t="str">
        <x:v>6-Week Lookahead</x:v>
      </x:c>
      <x:c r="H1" s="4" t="str">
        <x:v>6-Week Lookahead</x:v>
      </x:c>
    </x:row>
    <x:row r="2" ht="28" customHeight="1">
      <x:c r="A2" s="4" t="str">
        <x:v>6-Week Lookahead</x:v>
      </x:c>
      <x:c r="B2" s="4" t="str">
        <x:v>6-Week Lookahead</x:v>
      </x:c>
      <x:c r="C2" s="4" t="str">
        <x:v>6-Week Lookahead</x:v>
      </x:c>
      <x:c r="D2" s="4" t="str">
        <x:v>6-Week Lookahead</x:v>
      </x:c>
      <x:c r="E2" s="4" t="str">
        <x:v>6-Week Lookahead</x:v>
      </x:c>
      <x:c r="F2" s="4" t="str">
        <x:v>6-Week Lookahead</x:v>
      </x:c>
      <x:c r="G2" s="4" t="str">
        <x:v>6-Week Lookahead</x:v>
      </x:c>
      <x:c r="H2" s="4" t="str">
        <x:v>6-Week Lookahead</x:v>
      </x:c>
    </x:row>
    <x:row r="3" ht="30" customHeight="1">
      <x:c r="A3" s="8" t="str">
        <x:v>Change the start date, then review every visible activity, constraint, owner, and next action.</x:v>
      </x:c>
      <x:c r="B3" s="8" t="str">
        <x:v>Change the start date, then review every visible activity, constraint, owner, and next action.</x:v>
      </x:c>
      <x:c r="C3" s="8" t="str">
        <x:v>Change the start date, then review every visible activity, constraint, owner, and next action.</x:v>
      </x:c>
      <x:c r="D3" s="8" t="str">
        <x:v>Change the start date, then review every visible activity, constraint, owner, and next action.</x:v>
      </x:c>
      <x:c r="E3" s="8" t="str">
        <x:v>Change the start date, then review every visible activity, constraint, owner, and next action.</x:v>
      </x:c>
      <x:c r="F3" s="8" t="str">
        <x:v>Change the start date, then review every visible activity, constraint, owner, and next action.</x:v>
      </x:c>
      <x:c r="G3" s="8" t="str">
        <x:v>Change the start date, then review every visible activity, constraint, owner, and next action.</x:v>
      </x:c>
      <x:c r="H3" s="8" t="str">
        <x:v>Change the start date, then review every visible activity, constraint, owner, and next action.</x:v>
      </x:c>
    </x:row>
    <x:row r="5">
      <x:c r="A5" s="26" t="str">
        <x:v>Lookahead start</x:v>
      </x:c>
      <x:c r="B5" s="40" t="n">
        <x:v>46279.5</x:v>
      </x:c>
    </x:row>
    <x:row r="7" ht="32" customHeight="1">
      <x:c r="A7" s="46" t="str">
        <x:v>Activity ID</x:v>
      </x:c>
      <x:c r="B7" s="46" t="str">
        <x:v>Phase</x:v>
      </x:c>
      <x:c r="C7" s="46" t="str">
        <x:v>Activity</x:v>
      </x:c>
      <x:c r="D7" s="46" t="str">
        <x:v>Owner</x:v>
      </x:c>
      <x:c r="E7" s="46" t="str">
        <x:v>Planned Start</x:v>
      </x:c>
      <x:c r="F7" s="46" t="str">
        <x:v>Planned Finish</x:v>
      </x:c>
      <x:c r="G7" s="46" t="str">
        <x:v>Status</x:v>
      </x:c>
      <x:c r="H7" s="46" t="str">
        <x:v>Constraint / Next Action</x:v>
      </x:c>
    </x:row>
    <x:row r="8">
      <x:c r="A8" s="52" t="str">
        <x:f>IFERROR(INDEX('Master Schedule'!$A$7:$A$106,MATCH(ROW()-7,'Master Schedule'!$W$7:$W$106,0)),"")</x:f>
        <x:v>SCH-005</x:v>
      </x:c>
      <x:c r="B8" s="52" t="str">
        <x:f>IF($A8="","",INDEX('Master Schedule'!$B$7:$B$106,MATCH($A8,'Master Schedule'!$A$7:$A$106,0)))</x:f>
        <x:v>Sitework</x:v>
      </x:c>
      <x:c r="C8" s="52" t="str">
        <x:f>IF($A8="","",INDEX('Master Schedule'!$C$7:$C$106,MATCH($A8,'Master Schedule'!$A$7:$A$106,0)))</x:f>
        <x:v>Demolition and clearing</x:v>
      </x:c>
      <x:c r="D8" s="52" t="str">
        <x:f>IF($A8="","",INDEX('Master Schedule'!$F$7:$F$106,MATCH($A8,'Master Schedule'!$A$7:$A$106,0)))</x:f>
        <x:v>Superintendent</x:v>
      </x:c>
      <x:c r="E8" s="53" t="n">
        <x:f>IF($A8="","",INDEX('Master Schedule'!$L$7:$L$106,MATCH($A8,'Master Schedule'!$A$7:$A$106,0)))</x:f>
        <x:v>46279.5</x:v>
      </x:c>
      <x:c r="F8" s="53" t="n">
        <x:f>IF($A8="","",INDEX('Master Schedule'!$M$7:$M$106,MATCH($A8,'Master Schedule'!$A$7:$A$106,0)))</x:f>
        <x:v>46283.5</x:v>
      </x:c>
      <x:c r="G8" s="52" t="str">
        <x:f>IF($A8="","",INDEX('Master Schedule'!$R$7:$R$106,MATCH($A8,'Master Schedule'!$A$7:$A$106,0)))</x:f>
        <x:v>To Do</x:v>
      </x:c>
      <x:c r="H8" s="52" t="str">
        <x:f>IF($A8="","",INDEX('Master Schedule'!$U$7:$U$106,MATCH($A8,'Master Schedule'!$A$7:$A$106,0)))</x:f>
        <x:v>Utility markings confirmed</x:v>
      </x:c>
    </x:row>
    <x:row r="9">
      <x:c r="A9" s="52" t="str">
        <x:f>IFERROR(INDEX('Master Schedule'!$A$7:$A$106,MATCH(ROW()-7,'Master Schedule'!$W$7:$W$106,0)),"")</x:f>
        <x:v>SCH-006</x:v>
      </x:c>
      <x:c r="B9" s="52" t="str">
        <x:f>IF($A9="","",INDEX('Master Schedule'!$B$7:$B$106,MATCH($A9,'Master Schedule'!$A$7:$A$106,0)))</x:f>
        <x:v>Sitework</x:v>
      </x:c>
      <x:c r="C9" s="52" t="str">
        <x:f>IF($A9="","",INDEX('Master Schedule'!$C$7:$C$106,MATCH($A9,'Master Schedule'!$A$7:$A$106,0)))</x:f>
        <x:v>Excavation and underground utilities</x:v>
      </x:c>
      <x:c r="D9" s="52" t="str">
        <x:f>IF($A9="","",INDEX('Master Schedule'!$F$7:$F$106,MATCH($A9,'Master Schedule'!$A$7:$A$106,0)))</x:f>
        <x:v>Superintendent</x:v>
      </x:c>
      <x:c r="E9" s="53" t="n">
        <x:f>IF($A9="","",INDEX('Master Schedule'!$L$7:$L$106,MATCH($A9,'Master Schedule'!$A$7:$A$106,0)))</x:f>
        <x:v>46289.5</x:v>
      </x:c>
      <x:c r="F9" s="53" t="n">
        <x:f>IF($A9="","",INDEX('Master Schedule'!$M$7:$M$106,MATCH($A9,'Master Schedule'!$A$7:$A$106,0)))</x:f>
        <x:v>46296.5</x:v>
      </x:c>
      <x:c r="G9" s="52" t="str">
        <x:f>IF($A9="","",INDEX('Master Schedule'!$R$7:$R$106,MATCH($A9,'Master Schedule'!$A$7:$A$106,0)))</x:f>
        <x:v>To Do</x:v>
      </x:c>
      <x:c r="H9" s="52" t="str">
        <x:f>IF($A9="","",INDEX('Master Schedule'!$U$7:$U$106,MATCH($A9,'Master Schedule'!$A$7:$A$106,0)))</x:f>
        <x:v>Soil and weather conditions</x:v>
      </x:c>
    </x:row>
    <x:row r="10">
      <x:c r="A10" s="52" t="str">
        <x:f>IFERROR(INDEX('Master Schedule'!$A$7:$A$106,MATCH(ROW()-7,'Master Schedule'!$W$7:$W$106,0)),"")</x:f>
        <x:v>SCH-007</x:v>
      </x:c>
      <x:c r="B10" s="52" t="str">
        <x:f>IF($A10="","",INDEX('Master Schedule'!$B$7:$B$106,MATCH($A10,'Master Schedule'!$A$7:$A$106,0)))</x:f>
        <x:v>Foundation</x:v>
      </x:c>
      <x:c r="C10" s="52" t="str">
        <x:f>IF($A10="","",INDEX('Master Schedule'!$C$7:$C$106,MATCH($A10,'Master Schedule'!$A$7:$A$106,0)))</x:f>
        <x:v>Forms and reinforcing</x:v>
      </x:c>
      <x:c r="D10" s="52" t="str">
        <x:f>IF($A10="","",INDEX('Master Schedule'!$F$7:$F$106,MATCH($A10,'Master Schedule'!$A$7:$A$106,0)))</x:f>
        <x:v>Superintendent</x:v>
      </x:c>
      <x:c r="E10" s="53" t="n">
        <x:f>IF($A10="","",INDEX('Master Schedule'!$L$7:$L$106,MATCH($A10,'Master Schedule'!$A$7:$A$106,0)))</x:f>
        <x:v>46301.5</x:v>
      </x:c>
      <x:c r="F10" s="53" t="n">
        <x:f>IF($A10="","",INDEX('Master Schedule'!$M$7:$M$106,MATCH($A10,'Master Schedule'!$A$7:$A$106,0)))</x:f>
        <x:v>46308.5</x:v>
      </x:c>
      <x:c r="G10" s="52" t="str">
        <x:f>IF($A10="","",INDEX('Master Schedule'!$R$7:$R$106,MATCH($A10,'Master Schedule'!$A$7:$A$106,0)))</x:f>
        <x:v>To Do</x:v>
      </x:c>
      <x:c r="H10" s="52" t="str">
        <x:f>IF($A10="","",INDEX('Master Schedule'!$U$7:$U$106,MATCH($A10,'Master Schedule'!$A$7:$A$106,0)))</x:f>
        <x:v>Approved structural details</x:v>
      </x:c>
    </x:row>
    <x:row r="11">
      <x:c r="A11" s="52" t="str">
        <x:f>IFERROR(INDEX('Master Schedule'!$A$7:$A$106,MATCH(ROW()-7,'Master Schedule'!$W$7:$W$106,0)),"")</x:f>
        <x:v>SCH-008</x:v>
      </x:c>
      <x:c r="B11" s="52" t="str">
        <x:f>IF($A11="","",INDEX('Master Schedule'!$B$7:$B$106,MATCH($A11,'Master Schedule'!$A$7:$A$106,0)))</x:f>
        <x:v>Foundation</x:v>
      </x:c>
      <x:c r="C11" s="52" t="str">
        <x:f>IF($A11="","",INDEX('Master Schedule'!$C$7:$C$106,MATCH($A11,'Master Schedule'!$A$7:$A$106,0)))</x:f>
        <x:v>Foundation inspection</x:v>
      </x:c>
      <x:c r="D11" s="52" t="str">
        <x:f>IF($A11="","",INDEX('Master Schedule'!$F$7:$F$106,MATCH($A11,'Master Schedule'!$A$7:$A$106,0)))</x:f>
        <x:v>Project Manager</x:v>
      </x:c>
      <x:c r="E11" s="53" t="n">
        <x:f>IF($A11="","",INDEX('Master Schedule'!$L$7:$L$106,MATCH($A11,'Master Schedule'!$A$7:$A$106,0)))</x:f>
        <x:v>46302.5</x:v>
      </x:c>
      <x:c r="F11" s="53" t="n">
        <x:f>IF($A11="","",INDEX('Master Schedule'!$M$7:$M$106,MATCH($A11,'Master Schedule'!$A$7:$A$106,0)))</x:f>
        <x:v>46302.5</x:v>
      </x:c>
      <x:c r="G11" s="52" t="str">
        <x:f>IF($A11="","",INDEX('Master Schedule'!$R$7:$R$106,MATCH($A11,'Master Schedule'!$A$7:$A$106,0)))</x:f>
        <x:v>To Do</x:v>
      </x:c>
      <x:c r="H11" s="52" t="str">
        <x:f>IF($A11="","",INDEX('Master Schedule'!$U$7:$U$106,MATCH($A11,'Master Schedule'!$A$7:$A$106,0)))</x:f>
        <x:v>Inspection request lead time</x:v>
      </x:c>
    </x:row>
    <x:row r="12">
      <x:c r="A12" s="52" t="str">
        <x:f>IFERROR(INDEX('Master Schedule'!$A$7:$A$106,MATCH(ROW()-7,'Master Schedule'!$W$7:$W$106,0)),"")</x:f>
        <x:v>SCH-009</x:v>
      </x:c>
      <x:c r="B12" s="52" t="str">
        <x:f>IF($A12="","",INDEX('Master Schedule'!$B$7:$B$106,MATCH($A12,'Master Schedule'!$A$7:$A$106,0)))</x:f>
        <x:v>Foundation</x:v>
      </x:c>
      <x:c r="C12" s="52" t="str">
        <x:f>IF($A12="","",INDEX('Master Schedule'!$C$7:$C$106,MATCH($A12,'Master Schedule'!$A$7:$A$106,0)))</x:f>
        <x:v>Foundation concrete</x:v>
      </x:c>
      <x:c r="D12" s="52" t="str">
        <x:f>IF($A12="","",INDEX('Master Schedule'!$F$7:$F$106,MATCH($A12,'Master Schedule'!$A$7:$A$106,0)))</x:f>
        <x:v>Superintendent</x:v>
      </x:c>
      <x:c r="E12" s="53" t="n">
        <x:f>IF($A12="","",INDEX('Master Schedule'!$L$7:$L$106,MATCH($A12,'Master Schedule'!$A$7:$A$106,0)))</x:f>
        <x:v>46307.5</x:v>
      </x:c>
      <x:c r="F12" s="53" t="n">
        <x:f>IF($A12="","",INDEX('Master Schedule'!$M$7:$M$106,MATCH($A12,'Master Schedule'!$A$7:$A$106,0)))</x:f>
        <x:v>46309.5</x:v>
      </x:c>
      <x:c r="G12" s="52" t="str">
        <x:f>IF($A12="","",INDEX('Master Schedule'!$R$7:$R$106,MATCH($A12,'Master Schedule'!$A$7:$A$106,0)))</x:f>
        <x:v>To Do</x:v>
      </x:c>
      <x:c r="H12" s="52" t="str">
        <x:f>IF($A12="","",INDEX('Master Schedule'!$U$7:$U$106,MATCH($A12,'Master Schedule'!$A$7:$A$106,0)))</x:f>
        <x:v>Inspection passed and weather acceptable</x:v>
      </x:c>
    </x:row>
    <x:row r="13">
      <x:c r="A13" s="52" t="str">
        <x:f>IFERROR(INDEX('Master Schedule'!$A$7:$A$106,MATCH(ROW()-7,'Master Schedule'!$W$7:$W$106,0)),"")</x:f>
      </x:c>
      <x:c r="B13" s="52" t="str">
        <x:f>IF($A13="","",INDEX('Master Schedule'!$B$7:$B$106,MATCH($A13,'Master Schedule'!$A$7:$A$106,0)))</x:f>
      </x:c>
      <x:c r="C13" s="52" t="str">
        <x:f>IF($A13="","",INDEX('Master Schedule'!$C$7:$C$106,MATCH($A13,'Master Schedule'!$A$7:$A$106,0)))</x:f>
      </x:c>
      <x:c r="D13" s="52" t="str">
        <x:f>IF($A13="","",INDEX('Master Schedule'!$F$7:$F$106,MATCH($A13,'Master Schedule'!$A$7:$A$106,0)))</x:f>
      </x:c>
      <x:c r="E13" s="53" t="str">
        <x:f>IF($A13="","",INDEX('Master Schedule'!$L$7:$L$106,MATCH($A13,'Master Schedule'!$A$7:$A$106,0)))</x:f>
      </x:c>
      <x:c r="F13" s="53" t="str">
        <x:f>IF($A13="","",INDEX('Master Schedule'!$M$7:$M$106,MATCH($A13,'Master Schedule'!$A$7:$A$106,0)))</x:f>
      </x:c>
      <x:c r="G13" s="52" t="str">
        <x:f>IF($A13="","",INDEX('Master Schedule'!$R$7:$R$106,MATCH($A13,'Master Schedule'!$A$7:$A$106,0)))</x:f>
      </x:c>
      <x:c r="H13" s="52" t="str">
        <x:f>IF($A13="","",INDEX('Master Schedule'!$U$7:$U$106,MATCH($A13,'Master Schedule'!$A$7:$A$106,0)))</x:f>
      </x:c>
    </x:row>
    <x:row r="14">
      <x:c r="A14" s="52" t="str">
        <x:f>IFERROR(INDEX('Master Schedule'!$A$7:$A$106,MATCH(ROW()-7,'Master Schedule'!$W$7:$W$106,0)),"")</x:f>
      </x:c>
      <x:c r="B14" s="52" t="str">
        <x:f>IF($A14="","",INDEX('Master Schedule'!$B$7:$B$106,MATCH($A14,'Master Schedule'!$A$7:$A$106,0)))</x:f>
      </x:c>
      <x:c r="C14" s="52" t="str">
        <x:f>IF($A14="","",INDEX('Master Schedule'!$C$7:$C$106,MATCH($A14,'Master Schedule'!$A$7:$A$106,0)))</x:f>
      </x:c>
      <x:c r="D14" s="52" t="str">
        <x:f>IF($A14="","",INDEX('Master Schedule'!$F$7:$F$106,MATCH($A14,'Master Schedule'!$A$7:$A$106,0)))</x:f>
      </x:c>
      <x:c r="E14" s="53" t="str">
        <x:f>IF($A14="","",INDEX('Master Schedule'!$L$7:$L$106,MATCH($A14,'Master Schedule'!$A$7:$A$106,0)))</x:f>
      </x:c>
      <x:c r="F14" s="53" t="str">
        <x:f>IF($A14="","",INDEX('Master Schedule'!$M$7:$M$106,MATCH($A14,'Master Schedule'!$A$7:$A$106,0)))</x:f>
      </x:c>
      <x:c r="G14" s="52" t="str">
        <x:f>IF($A14="","",INDEX('Master Schedule'!$R$7:$R$106,MATCH($A14,'Master Schedule'!$A$7:$A$106,0)))</x:f>
      </x:c>
      <x:c r="H14" s="52" t="str">
        <x:f>IF($A14="","",INDEX('Master Schedule'!$U$7:$U$106,MATCH($A14,'Master Schedule'!$A$7:$A$106,0)))</x:f>
      </x:c>
    </x:row>
    <x:row r="15">
      <x:c r="A15" s="52" t="str">
        <x:f>IFERROR(INDEX('Master Schedule'!$A$7:$A$106,MATCH(ROW()-7,'Master Schedule'!$W$7:$W$106,0)),"")</x:f>
      </x:c>
      <x:c r="B15" s="52" t="str">
        <x:f>IF($A15="","",INDEX('Master Schedule'!$B$7:$B$106,MATCH($A15,'Master Schedule'!$A$7:$A$106,0)))</x:f>
      </x:c>
      <x:c r="C15" s="52" t="str">
        <x:f>IF($A15="","",INDEX('Master Schedule'!$C$7:$C$106,MATCH($A15,'Master Schedule'!$A$7:$A$106,0)))</x:f>
      </x:c>
      <x:c r="D15" s="52" t="str">
        <x:f>IF($A15="","",INDEX('Master Schedule'!$F$7:$F$106,MATCH($A15,'Master Schedule'!$A$7:$A$106,0)))</x:f>
      </x:c>
      <x:c r="E15" s="53" t="str">
        <x:f>IF($A15="","",INDEX('Master Schedule'!$L$7:$L$106,MATCH($A15,'Master Schedule'!$A$7:$A$106,0)))</x:f>
      </x:c>
      <x:c r="F15" s="53" t="str">
        <x:f>IF($A15="","",INDEX('Master Schedule'!$M$7:$M$106,MATCH($A15,'Master Schedule'!$A$7:$A$106,0)))</x:f>
      </x:c>
      <x:c r="G15" s="52" t="str">
        <x:f>IF($A15="","",INDEX('Master Schedule'!$R$7:$R$106,MATCH($A15,'Master Schedule'!$A$7:$A$106,0)))</x:f>
      </x:c>
      <x:c r="H15" s="52" t="str">
        <x:f>IF($A15="","",INDEX('Master Schedule'!$U$7:$U$106,MATCH($A15,'Master Schedule'!$A$7:$A$106,0)))</x:f>
      </x:c>
    </x:row>
    <x:row r="16">
      <x:c r="A16" s="52" t="str">
        <x:f>IFERROR(INDEX('Master Schedule'!$A$7:$A$106,MATCH(ROW()-7,'Master Schedule'!$W$7:$W$106,0)),"")</x:f>
      </x:c>
      <x:c r="B16" s="52" t="str">
        <x:f>IF($A16="","",INDEX('Master Schedule'!$B$7:$B$106,MATCH($A16,'Master Schedule'!$A$7:$A$106,0)))</x:f>
      </x:c>
      <x:c r="C16" s="52" t="str">
        <x:f>IF($A16="","",INDEX('Master Schedule'!$C$7:$C$106,MATCH($A16,'Master Schedule'!$A$7:$A$106,0)))</x:f>
      </x:c>
      <x:c r="D16" s="52" t="str">
        <x:f>IF($A16="","",INDEX('Master Schedule'!$F$7:$F$106,MATCH($A16,'Master Schedule'!$A$7:$A$106,0)))</x:f>
      </x:c>
      <x:c r="E16" s="53" t="str">
        <x:f>IF($A16="","",INDEX('Master Schedule'!$L$7:$L$106,MATCH($A16,'Master Schedule'!$A$7:$A$106,0)))</x:f>
      </x:c>
      <x:c r="F16" s="53" t="str">
        <x:f>IF($A16="","",INDEX('Master Schedule'!$M$7:$M$106,MATCH($A16,'Master Schedule'!$A$7:$A$106,0)))</x:f>
      </x:c>
      <x:c r="G16" s="52" t="str">
        <x:f>IF($A16="","",INDEX('Master Schedule'!$R$7:$R$106,MATCH($A16,'Master Schedule'!$A$7:$A$106,0)))</x:f>
      </x:c>
      <x:c r="H16" s="52" t="str">
        <x:f>IF($A16="","",INDEX('Master Schedule'!$U$7:$U$106,MATCH($A16,'Master Schedule'!$A$7:$A$106,0)))</x:f>
      </x:c>
    </x:row>
    <x:row r="17">
      <x:c r="A17" s="52" t="str">
        <x:f>IFERROR(INDEX('Master Schedule'!$A$7:$A$106,MATCH(ROW()-7,'Master Schedule'!$W$7:$W$106,0)),"")</x:f>
      </x:c>
      <x:c r="B17" s="52" t="str">
        <x:f>IF($A17="","",INDEX('Master Schedule'!$B$7:$B$106,MATCH($A17,'Master Schedule'!$A$7:$A$106,0)))</x:f>
      </x:c>
      <x:c r="C17" s="52" t="str">
        <x:f>IF($A17="","",INDEX('Master Schedule'!$C$7:$C$106,MATCH($A17,'Master Schedule'!$A$7:$A$106,0)))</x:f>
      </x:c>
      <x:c r="D17" s="52" t="str">
        <x:f>IF($A17="","",INDEX('Master Schedule'!$F$7:$F$106,MATCH($A17,'Master Schedule'!$A$7:$A$106,0)))</x:f>
      </x:c>
      <x:c r="E17" s="53" t="str">
        <x:f>IF($A17="","",INDEX('Master Schedule'!$L$7:$L$106,MATCH($A17,'Master Schedule'!$A$7:$A$106,0)))</x:f>
      </x:c>
      <x:c r="F17" s="53" t="str">
        <x:f>IF($A17="","",INDEX('Master Schedule'!$M$7:$M$106,MATCH($A17,'Master Schedule'!$A$7:$A$106,0)))</x:f>
      </x:c>
      <x:c r="G17" s="52" t="str">
        <x:f>IF($A17="","",INDEX('Master Schedule'!$R$7:$R$106,MATCH($A17,'Master Schedule'!$A$7:$A$106,0)))</x:f>
      </x:c>
      <x:c r="H17" s="52" t="str">
        <x:f>IF($A17="","",INDEX('Master Schedule'!$U$7:$U$106,MATCH($A17,'Master Schedule'!$A$7:$A$106,0)))</x:f>
      </x:c>
    </x:row>
    <x:row r="18">
      <x:c r="A18" s="52" t="str">
        <x:f>IFERROR(INDEX('Master Schedule'!$A$7:$A$106,MATCH(ROW()-7,'Master Schedule'!$W$7:$W$106,0)),"")</x:f>
      </x:c>
      <x:c r="B18" s="52" t="str">
        <x:f>IF($A18="","",INDEX('Master Schedule'!$B$7:$B$106,MATCH($A18,'Master Schedule'!$A$7:$A$106,0)))</x:f>
      </x:c>
      <x:c r="C18" s="52" t="str">
        <x:f>IF($A18="","",INDEX('Master Schedule'!$C$7:$C$106,MATCH($A18,'Master Schedule'!$A$7:$A$106,0)))</x:f>
      </x:c>
      <x:c r="D18" s="52" t="str">
        <x:f>IF($A18="","",INDEX('Master Schedule'!$F$7:$F$106,MATCH($A18,'Master Schedule'!$A$7:$A$106,0)))</x:f>
      </x:c>
      <x:c r="E18" s="53" t="str">
        <x:f>IF($A18="","",INDEX('Master Schedule'!$L$7:$L$106,MATCH($A18,'Master Schedule'!$A$7:$A$106,0)))</x:f>
      </x:c>
      <x:c r="F18" s="53" t="str">
        <x:f>IF($A18="","",INDEX('Master Schedule'!$M$7:$M$106,MATCH($A18,'Master Schedule'!$A$7:$A$106,0)))</x:f>
      </x:c>
      <x:c r="G18" s="52" t="str">
        <x:f>IF($A18="","",INDEX('Master Schedule'!$R$7:$R$106,MATCH($A18,'Master Schedule'!$A$7:$A$106,0)))</x:f>
      </x:c>
      <x:c r="H18" s="52" t="str">
        <x:f>IF($A18="","",INDEX('Master Schedule'!$U$7:$U$106,MATCH($A18,'Master Schedule'!$A$7:$A$106,0)))</x:f>
      </x:c>
    </x:row>
    <x:row r="19">
      <x:c r="A19" s="52" t="str">
        <x:f>IFERROR(INDEX('Master Schedule'!$A$7:$A$106,MATCH(ROW()-7,'Master Schedule'!$W$7:$W$106,0)),"")</x:f>
      </x:c>
      <x:c r="B19" s="52" t="str">
        <x:f>IF($A19="","",INDEX('Master Schedule'!$B$7:$B$106,MATCH($A19,'Master Schedule'!$A$7:$A$106,0)))</x:f>
      </x:c>
      <x:c r="C19" s="52" t="str">
        <x:f>IF($A19="","",INDEX('Master Schedule'!$C$7:$C$106,MATCH($A19,'Master Schedule'!$A$7:$A$106,0)))</x:f>
      </x:c>
      <x:c r="D19" s="52" t="str">
        <x:f>IF($A19="","",INDEX('Master Schedule'!$F$7:$F$106,MATCH($A19,'Master Schedule'!$A$7:$A$106,0)))</x:f>
      </x:c>
      <x:c r="E19" s="53" t="str">
        <x:f>IF($A19="","",INDEX('Master Schedule'!$L$7:$L$106,MATCH($A19,'Master Schedule'!$A$7:$A$106,0)))</x:f>
      </x:c>
      <x:c r="F19" s="53" t="str">
        <x:f>IF($A19="","",INDEX('Master Schedule'!$M$7:$M$106,MATCH($A19,'Master Schedule'!$A$7:$A$106,0)))</x:f>
      </x:c>
      <x:c r="G19" s="52" t="str">
        <x:f>IF($A19="","",INDEX('Master Schedule'!$R$7:$R$106,MATCH($A19,'Master Schedule'!$A$7:$A$106,0)))</x:f>
      </x:c>
      <x:c r="H19" s="52" t="str">
        <x:f>IF($A19="","",INDEX('Master Schedule'!$U$7:$U$106,MATCH($A19,'Master Schedule'!$A$7:$A$106,0)))</x:f>
      </x:c>
    </x:row>
    <x:row r="20">
      <x:c r="A20" s="52" t="str">
        <x:f>IFERROR(INDEX('Master Schedule'!$A$7:$A$106,MATCH(ROW()-7,'Master Schedule'!$W$7:$W$106,0)),"")</x:f>
      </x:c>
      <x:c r="B20" s="52" t="str">
        <x:f>IF($A20="","",INDEX('Master Schedule'!$B$7:$B$106,MATCH($A20,'Master Schedule'!$A$7:$A$106,0)))</x:f>
      </x:c>
      <x:c r="C20" s="52" t="str">
        <x:f>IF($A20="","",INDEX('Master Schedule'!$C$7:$C$106,MATCH($A20,'Master Schedule'!$A$7:$A$106,0)))</x:f>
      </x:c>
      <x:c r="D20" s="52" t="str">
        <x:f>IF($A20="","",INDEX('Master Schedule'!$F$7:$F$106,MATCH($A20,'Master Schedule'!$A$7:$A$106,0)))</x:f>
      </x:c>
      <x:c r="E20" s="53" t="str">
        <x:f>IF($A20="","",INDEX('Master Schedule'!$L$7:$L$106,MATCH($A20,'Master Schedule'!$A$7:$A$106,0)))</x:f>
      </x:c>
      <x:c r="F20" s="53" t="str">
        <x:f>IF($A20="","",INDEX('Master Schedule'!$M$7:$M$106,MATCH($A20,'Master Schedule'!$A$7:$A$106,0)))</x:f>
      </x:c>
      <x:c r="G20" s="52" t="str">
        <x:f>IF($A20="","",INDEX('Master Schedule'!$R$7:$R$106,MATCH($A20,'Master Schedule'!$A$7:$A$106,0)))</x:f>
      </x:c>
      <x:c r="H20" s="52" t="str">
        <x:f>IF($A20="","",INDEX('Master Schedule'!$U$7:$U$106,MATCH($A20,'Master Schedule'!$A$7:$A$106,0)))</x:f>
      </x:c>
    </x:row>
    <x:row r="21">
      <x:c r="A21" s="52" t="str">
        <x:f>IFERROR(INDEX('Master Schedule'!$A$7:$A$106,MATCH(ROW()-7,'Master Schedule'!$W$7:$W$106,0)),"")</x:f>
      </x:c>
      <x:c r="B21" s="52" t="str">
        <x:f>IF($A21="","",INDEX('Master Schedule'!$B$7:$B$106,MATCH($A21,'Master Schedule'!$A$7:$A$106,0)))</x:f>
      </x:c>
      <x:c r="C21" s="52" t="str">
        <x:f>IF($A21="","",INDEX('Master Schedule'!$C$7:$C$106,MATCH($A21,'Master Schedule'!$A$7:$A$106,0)))</x:f>
      </x:c>
      <x:c r="D21" s="52" t="str">
        <x:f>IF($A21="","",INDEX('Master Schedule'!$F$7:$F$106,MATCH($A21,'Master Schedule'!$A$7:$A$106,0)))</x:f>
      </x:c>
      <x:c r="E21" s="53" t="str">
        <x:f>IF($A21="","",INDEX('Master Schedule'!$L$7:$L$106,MATCH($A21,'Master Schedule'!$A$7:$A$106,0)))</x:f>
      </x:c>
      <x:c r="F21" s="53" t="str">
        <x:f>IF($A21="","",INDEX('Master Schedule'!$M$7:$M$106,MATCH($A21,'Master Schedule'!$A$7:$A$106,0)))</x:f>
      </x:c>
      <x:c r="G21" s="52" t="str">
        <x:f>IF($A21="","",INDEX('Master Schedule'!$R$7:$R$106,MATCH($A21,'Master Schedule'!$A$7:$A$106,0)))</x:f>
      </x:c>
      <x:c r="H21" s="52" t="str">
        <x:f>IF($A21="","",INDEX('Master Schedule'!$U$7:$U$106,MATCH($A21,'Master Schedule'!$A$7:$A$106,0)))</x:f>
      </x:c>
    </x:row>
    <x:row r="22">
      <x:c r="A22" s="52" t="str">
        <x:f>IFERROR(INDEX('Master Schedule'!$A$7:$A$106,MATCH(ROW()-7,'Master Schedule'!$W$7:$W$106,0)),"")</x:f>
      </x:c>
      <x:c r="B22" s="52" t="str">
        <x:f>IF($A22="","",INDEX('Master Schedule'!$B$7:$B$106,MATCH($A22,'Master Schedule'!$A$7:$A$106,0)))</x:f>
      </x:c>
      <x:c r="C22" s="52" t="str">
        <x:f>IF($A22="","",INDEX('Master Schedule'!$C$7:$C$106,MATCH($A22,'Master Schedule'!$A$7:$A$106,0)))</x:f>
      </x:c>
      <x:c r="D22" s="52" t="str">
        <x:f>IF($A22="","",INDEX('Master Schedule'!$F$7:$F$106,MATCH($A22,'Master Schedule'!$A$7:$A$106,0)))</x:f>
      </x:c>
      <x:c r="E22" s="53" t="str">
        <x:f>IF($A22="","",INDEX('Master Schedule'!$L$7:$L$106,MATCH($A22,'Master Schedule'!$A$7:$A$106,0)))</x:f>
      </x:c>
      <x:c r="F22" s="53" t="str">
        <x:f>IF($A22="","",INDEX('Master Schedule'!$M$7:$M$106,MATCH($A22,'Master Schedule'!$A$7:$A$106,0)))</x:f>
      </x:c>
      <x:c r="G22" s="52" t="str">
        <x:f>IF($A22="","",INDEX('Master Schedule'!$R$7:$R$106,MATCH($A22,'Master Schedule'!$A$7:$A$106,0)))</x:f>
      </x:c>
      <x:c r="H22" s="52" t="str">
        <x:f>IF($A22="","",INDEX('Master Schedule'!$U$7:$U$106,MATCH($A22,'Master Schedule'!$A$7:$A$106,0)))</x:f>
      </x:c>
    </x:row>
    <x:row r="23">
      <x:c r="A23" s="52" t="str">
        <x:f>IFERROR(INDEX('Master Schedule'!$A$7:$A$106,MATCH(ROW()-7,'Master Schedule'!$W$7:$W$106,0)),"")</x:f>
      </x:c>
      <x:c r="B23" s="52" t="str">
        <x:f>IF($A23="","",INDEX('Master Schedule'!$B$7:$B$106,MATCH($A23,'Master Schedule'!$A$7:$A$106,0)))</x:f>
      </x:c>
      <x:c r="C23" s="52" t="str">
        <x:f>IF($A23="","",INDEX('Master Schedule'!$C$7:$C$106,MATCH($A23,'Master Schedule'!$A$7:$A$106,0)))</x:f>
      </x:c>
      <x:c r="D23" s="52" t="str">
        <x:f>IF($A23="","",INDEX('Master Schedule'!$F$7:$F$106,MATCH($A23,'Master Schedule'!$A$7:$A$106,0)))</x:f>
      </x:c>
      <x:c r="E23" s="53" t="str">
        <x:f>IF($A23="","",INDEX('Master Schedule'!$L$7:$L$106,MATCH($A23,'Master Schedule'!$A$7:$A$106,0)))</x:f>
      </x:c>
      <x:c r="F23" s="53" t="str">
        <x:f>IF($A23="","",INDEX('Master Schedule'!$M$7:$M$106,MATCH($A23,'Master Schedule'!$A$7:$A$106,0)))</x:f>
      </x:c>
      <x:c r="G23" s="52" t="str">
        <x:f>IF($A23="","",INDEX('Master Schedule'!$R$7:$R$106,MATCH($A23,'Master Schedule'!$A$7:$A$106,0)))</x:f>
      </x:c>
      <x:c r="H23" s="52" t="str">
        <x:f>IF($A23="","",INDEX('Master Schedule'!$U$7:$U$106,MATCH($A23,'Master Schedule'!$A$7:$A$106,0)))</x:f>
      </x:c>
    </x:row>
    <x:row r="24">
      <x:c r="A24" s="52" t="str">
        <x:f>IFERROR(INDEX('Master Schedule'!$A$7:$A$106,MATCH(ROW()-7,'Master Schedule'!$W$7:$W$106,0)),"")</x:f>
      </x:c>
      <x:c r="B24" s="52" t="str">
        <x:f>IF($A24="","",INDEX('Master Schedule'!$B$7:$B$106,MATCH($A24,'Master Schedule'!$A$7:$A$106,0)))</x:f>
      </x:c>
      <x:c r="C24" s="52" t="str">
        <x:f>IF($A24="","",INDEX('Master Schedule'!$C$7:$C$106,MATCH($A24,'Master Schedule'!$A$7:$A$106,0)))</x:f>
      </x:c>
      <x:c r="D24" s="52" t="str">
        <x:f>IF($A24="","",INDEX('Master Schedule'!$F$7:$F$106,MATCH($A24,'Master Schedule'!$A$7:$A$106,0)))</x:f>
      </x:c>
      <x:c r="E24" s="53" t="str">
        <x:f>IF($A24="","",INDEX('Master Schedule'!$L$7:$L$106,MATCH($A24,'Master Schedule'!$A$7:$A$106,0)))</x:f>
      </x:c>
      <x:c r="F24" s="53" t="str">
        <x:f>IF($A24="","",INDEX('Master Schedule'!$M$7:$M$106,MATCH($A24,'Master Schedule'!$A$7:$A$106,0)))</x:f>
      </x:c>
      <x:c r="G24" s="52" t="str">
        <x:f>IF($A24="","",INDEX('Master Schedule'!$R$7:$R$106,MATCH($A24,'Master Schedule'!$A$7:$A$106,0)))</x:f>
      </x:c>
      <x:c r="H24" s="52" t="str">
        <x:f>IF($A24="","",INDEX('Master Schedule'!$U$7:$U$106,MATCH($A24,'Master Schedule'!$A$7:$A$106,0)))</x:f>
      </x:c>
    </x:row>
    <x:row r="25">
      <x:c r="A25" s="52" t="str">
        <x:f>IFERROR(INDEX('Master Schedule'!$A$7:$A$106,MATCH(ROW()-7,'Master Schedule'!$W$7:$W$106,0)),"")</x:f>
      </x:c>
      <x:c r="B25" s="52" t="str">
        <x:f>IF($A25="","",INDEX('Master Schedule'!$B$7:$B$106,MATCH($A25,'Master Schedule'!$A$7:$A$106,0)))</x:f>
      </x:c>
      <x:c r="C25" s="52" t="str">
        <x:f>IF($A25="","",INDEX('Master Schedule'!$C$7:$C$106,MATCH($A25,'Master Schedule'!$A$7:$A$106,0)))</x:f>
      </x:c>
      <x:c r="D25" s="52" t="str">
        <x:f>IF($A25="","",INDEX('Master Schedule'!$F$7:$F$106,MATCH($A25,'Master Schedule'!$A$7:$A$106,0)))</x:f>
      </x:c>
      <x:c r="E25" s="53" t="str">
        <x:f>IF($A25="","",INDEX('Master Schedule'!$L$7:$L$106,MATCH($A25,'Master Schedule'!$A$7:$A$106,0)))</x:f>
      </x:c>
      <x:c r="F25" s="53" t="str">
        <x:f>IF($A25="","",INDEX('Master Schedule'!$M$7:$M$106,MATCH($A25,'Master Schedule'!$A$7:$A$106,0)))</x:f>
      </x:c>
      <x:c r="G25" s="52" t="str">
        <x:f>IF($A25="","",INDEX('Master Schedule'!$R$7:$R$106,MATCH($A25,'Master Schedule'!$A$7:$A$106,0)))</x:f>
      </x:c>
      <x:c r="H25" s="52" t="str">
        <x:f>IF($A25="","",INDEX('Master Schedule'!$U$7:$U$106,MATCH($A25,'Master Schedule'!$A$7:$A$106,0)))</x:f>
      </x:c>
    </x:row>
    <x:row r="26">
      <x:c r="A26" s="52" t="str">
        <x:f>IFERROR(INDEX('Master Schedule'!$A$7:$A$106,MATCH(ROW()-7,'Master Schedule'!$W$7:$W$106,0)),"")</x:f>
      </x:c>
      <x:c r="B26" s="52" t="str">
        <x:f>IF($A26="","",INDEX('Master Schedule'!$B$7:$B$106,MATCH($A26,'Master Schedule'!$A$7:$A$106,0)))</x:f>
      </x:c>
      <x:c r="C26" s="52" t="str">
        <x:f>IF($A26="","",INDEX('Master Schedule'!$C$7:$C$106,MATCH($A26,'Master Schedule'!$A$7:$A$106,0)))</x:f>
      </x:c>
      <x:c r="D26" s="52" t="str">
        <x:f>IF($A26="","",INDEX('Master Schedule'!$F$7:$F$106,MATCH($A26,'Master Schedule'!$A$7:$A$106,0)))</x:f>
      </x:c>
      <x:c r="E26" s="53" t="str">
        <x:f>IF($A26="","",INDEX('Master Schedule'!$L$7:$L$106,MATCH($A26,'Master Schedule'!$A$7:$A$106,0)))</x:f>
      </x:c>
      <x:c r="F26" s="53" t="str">
        <x:f>IF($A26="","",INDEX('Master Schedule'!$M$7:$M$106,MATCH($A26,'Master Schedule'!$A$7:$A$106,0)))</x:f>
      </x:c>
      <x:c r="G26" s="52" t="str">
        <x:f>IF($A26="","",INDEX('Master Schedule'!$R$7:$R$106,MATCH($A26,'Master Schedule'!$A$7:$A$106,0)))</x:f>
      </x:c>
      <x:c r="H26" s="52" t="str">
        <x:f>IF($A26="","",INDEX('Master Schedule'!$U$7:$U$106,MATCH($A26,'Master Schedule'!$A$7:$A$106,0)))</x:f>
      </x:c>
    </x:row>
    <x:row r="27">
      <x:c r="A27" s="52" t="str">
        <x:f>IFERROR(INDEX('Master Schedule'!$A$7:$A$106,MATCH(ROW()-7,'Master Schedule'!$W$7:$W$106,0)),"")</x:f>
      </x:c>
      <x:c r="B27" s="52" t="str">
        <x:f>IF($A27="","",INDEX('Master Schedule'!$B$7:$B$106,MATCH($A27,'Master Schedule'!$A$7:$A$106,0)))</x:f>
      </x:c>
      <x:c r="C27" s="52" t="str">
        <x:f>IF($A27="","",INDEX('Master Schedule'!$C$7:$C$106,MATCH($A27,'Master Schedule'!$A$7:$A$106,0)))</x:f>
      </x:c>
      <x:c r="D27" s="52" t="str">
        <x:f>IF($A27="","",INDEX('Master Schedule'!$F$7:$F$106,MATCH($A27,'Master Schedule'!$A$7:$A$106,0)))</x:f>
      </x:c>
      <x:c r="E27" s="53" t="str">
        <x:f>IF($A27="","",INDEX('Master Schedule'!$L$7:$L$106,MATCH($A27,'Master Schedule'!$A$7:$A$106,0)))</x:f>
      </x:c>
      <x:c r="F27" s="53" t="str">
        <x:f>IF($A27="","",INDEX('Master Schedule'!$M$7:$M$106,MATCH($A27,'Master Schedule'!$A$7:$A$106,0)))</x:f>
      </x:c>
      <x:c r="G27" s="52" t="str">
        <x:f>IF($A27="","",INDEX('Master Schedule'!$R$7:$R$106,MATCH($A27,'Master Schedule'!$A$7:$A$106,0)))</x:f>
      </x:c>
      <x:c r="H27" s="52" t="str">
        <x:f>IF($A27="","",INDEX('Master Schedule'!$U$7:$U$106,MATCH($A27,'Master Schedule'!$A$7:$A$106,0)))</x:f>
      </x:c>
    </x:row>
    <x:row r="28">
      <x:c r="A28" s="52" t="str">
        <x:f>IFERROR(INDEX('Master Schedule'!$A$7:$A$106,MATCH(ROW()-7,'Master Schedule'!$W$7:$W$106,0)),"")</x:f>
      </x:c>
      <x:c r="B28" s="52" t="str">
        <x:f>IF($A28="","",INDEX('Master Schedule'!$B$7:$B$106,MATCH($A28,'Master Schedule'!$A$7:$A$106,0)))</x:f>
      </x:c>
      <x:c r="C28" s="52" t="str">
        <x:f>IF($A28="","",INDEX('Master Schedule'!$C$7:$C$106,MATCH($A28,'Master Schedule'!$A$7:$A$106,0)))</x:f>
      </x:c>
      <x:c r="D28" s="52" t="str">
        <x:f>IF($A28="","",INDEX('Master Schedule'!$F$7:$F$106,MATCH($A28,'Master Schedule'!$A$7:$A$106,0)))</x:f>
      </x:c>
      <x:c r="E28" s="53" t="str">
        <x:f>IF($A28="","",INDEX('Master Schedule'!$L$7:$L$106,MATCH($A28,'Master Schedule'!$A$7:$A$106,0)))</x:f>
      </x:c>
      <x:c r="F28" s="53" t="str">
        <x:f>IF($A28="","",INDEX('Master Schedule'!$M$7:$M$106,MATCH($A28,'Master Schedule'!$A$7:$A$106,0)))</x:f>
      </x:c>
      <x:c r="G28" s="52" t="str">
        <x:f>IF($A28="","",INDEX('Master Schedule'!$R$7:$R$106,MATCH($A28,'Master Schedule'!$A$7:$A$106,0)))</x:f>
      </x:c>
      <x:c r="H28" s="52" t="str">
        <x:f>IF($A28="","",INDEX('Master Schedule'!$U$7:$U$106,MATCH($A28,'Master Schedule'!$A$7:$A$106,0)))</x:f>
      </x:c>
    </x:row>
    <x:row r="29">
      <x:c r="A29" s="52" t="str">
        <x:f>IFERROR(INDEX('Master Schedule'!$A$7:$A$106,MATCH(ROW()-7,'Master Schedule'!$W$7:$W$106,0)),"")</x:f>
      </x:c>
      <x:c r="B29" s="52" t="str">
        <x:f>IF($A29="","",INDEX('Master Schedule'!$B$7:$B$106,MATCH($A29,'Master Schedule'!$A$7:$A$106,0)))</x:f>
      </x:c>
      <x:c r="C29" s="52" t="str">
        <x:f>IF($A29="","",INDEX('Master Schedule'!$C$7:$C$106,MATCH($A29,'Master Schedule'!$A$7:$A$106,0)))</x:f>
      </x:c>
      <x:c r="D29" s="52" t="str">
        <x:f>IF($A29="","",INDEX('Master Schedule'!$F$7:$F$106,MATCH($A29,'Master Schedule'!$A$7:$A$106,0)))</x:f>
      </x:c>
      <x:c r="E29" s="53" t="str">
        <x:f>IF($A29="","",INDEX('Master Schedule'!$L$7:$L$106,MATCH($A29,'Master Schedule'!$A$7:$A$106,0)))</x:f>
      </x:c>
      <x:c r="F29" s="53" t="str">
        <x:f>IF($A29="","",INDEX('Master Schedule'!$M$7:$M$106,MATCH($A29,'Master Schedule'!$A$7:$A$106,0)))</x:f>
      </x:c>
      <x:c r="G29" s="52" t="str">
        <x:f>IF($A29="","",INDEX('Master Schedule'!$R$7:$R$106,MATCH($A29,'Master Schedule'!$A$7:$A$106,0)))</x:f>
      </x:c>
      <x:c r="H29" s="52" t="str">
        <x:f>IF($A29="","",INDEX('Master Schedule'!$U$7:$U$106,MATCH($A29,'Master Schedule'!$A$7:$A$106,0)))</x:f>
      </x:c>
    </x:row>
    <x:row r="30">
      <x:c r="A30" s="52" t="str">
        <x:f>IFERROR(INDEX('Master Schedule'!$A$7:$A$106,MATCH(ROW()-7,'Master Schedule'!$W$7:$W$106,0)),"")</x:f>
      </x:c>
      <x:c r="B30" s="52" t="str">
        <x:f>IF($A30="","",INDEX('Master Schedule'!$B$7:$B$106,MATCH($A30,'Master Schedule'!$A$7:$A$106,0)))</x:f>
      </x:c>
      <x:c r="C30" s="52" t="str">
        <x:f>IF($A30="","",INDEX('Master Schedule'!$C$7:$C$106,MATCH($A30,'Master Schedule'!$A$7:$A$106,0)))</x:f>
      </x:c>
      <x:c r="D30" s="52" t="str">
        <x:f>IF($A30="","",INDEX('Master Schedule'!$F$7:$F$106,MATCH($A30,'Master Schedule'!$A$7:$A$106,0)))</x:f>
      </x:c>
      <x:c r="E30" s="53" t="str">
        <x:f>IF($A30="","",INDEX('Master Schedule'!$L$7:$L$106,MATCH($A30,'Master Schedule'!$A$7:$A$106,0)))</x:f>
      </x:c>
      <x:c r="F30" s="53" t="str">
        <x:f>IF($A30="","",INDEX('Master Schedule'!$M$7:$M$106,MATCH($A30,'Master Schedule'!$A$7:$A$106,0)))</x:f>
      </x:c>
      <x:c r="G30" s="52" t="str">
        <x:f>IF($A30="","",INDEX('Master Schedule'!$R$7:$R$106,MATCH($A30,'Master Schedule'!$A$7:$A$106,0)))</x:f>
      </x:c>
      <x:c r="H30" s="52" t="str">
        <x:f>IF($A30="","",INDEX('Master Schedule'!$U$7:$U$106,MATCH($A30,'Master Schedule'!$A$7:$A$106,0)))</x:f>
      </x:c>
    </x:row>
    <x:row r="31">
      <x:c r="A31" s="52" t="str">
        <x:f>IFERROR(INDEX('Master Schedule'!$A$7:$A$106,MATCH(ROW()-7,'Master Schedule'!$W$7:$W$106,0)),"")</x:f>
      </x:c>
      <x:c r="B31" s="52" t="str">
        <x:f>IF($A31="","",INDEX('Master Schedule'!$B$7:$B$106,MATCH($A31,'Master Schedule'!$A$7:$A$106,0)))</x:f>
      </x:c>
      <x:c r="C31" s="52" t="str">
        <x:f>IF($A31="","",INDEX('Master Schedule'!$C$7:$C$106,MATCH($A31,'Master Schedule'!$A$7:$A$106,0)))</x:f>
      </x:c>
      <x:c r="D31" s="52" t="str">
        <x:f>IF($A31="","",INDEX('Master Schedule'!$F$7:$F$106,MATCH($A31,'Master Schedule'!$A$7:$A$106,0)))</x:f>
      </x:c>
      <x:c r="E31" s="53" t="str">
        <x:f>IF($A31="","",INDEX('Master Schedule'!$L$7:$L$106,MATCH($A31,'Master Schedule'!$A$7:$A$106,0)))</x:f>
      </x:c>
      <x:c r="F31" s="53" t="str">
        <x:f>IF($A31="","",INDEX('Master Schedule'!$M$7:$M$106,MATCH($A31,'Master Schedule'!$A$7:$A$106,0)))</x:f>
      </x:c>
      <x:c r="G31" s="52" t="str">
        <x:f>IF($A31="","",INDEX('Master Schedule'!$R$7:$R$106,MATCH($A31,'Master Schedule'!$A$7:$A$106,0)))</x:f>
      </x:c>
      <x:c r="H31" s="52" t="str">
        <x:f>IF($A31="","",INDEX('Master Schedule'!$U$7:$U$106,MATCH($A31,'Master Schedule'!$A$7:$A$106,0)))</x:f>
      </x:c>
    </x:row>
    <x:row r="32">
      <x:c r="A32" s="52" t="str">
        <x:f>IFERROR(INDEX('Master Schedule'!$A$7:$A$106,MATCH(ROW()-7,'Master Schedule'!$W$7:$W$106,0)),"")</x:f>
      </x:c>
      <x:c r="B32" s="52" t="str">
        <x:f>IF($A32="","",INDEX('Master Schedule'!$B$7:$B$106,MATCH($A32,'Master Schedule'!$A$7:$A$106,0)))</x:f>
      </x:c>
      <x:c r="C32" s="52" t="str">
        <x:f>IF($A32="","",INDEX('Master Schedule'!$C$7:$C$106,MATCH($A32,'Master Schedule'!$A$7:$A$106,0)))</x:f>
      </x:c>
      <x:c r="D32" s="52" t="str">
        <x:f>IF($A32="","",INDEX('Master Schedule'!$F$7:$F$106,MATCH($A32,'Master Schedule'!$A$7:$A$106,0)))</x:f>
      </x:c>
      <x:c r="E32" s="53" t="str">
        <x:f>IF($A32="","",INDEX('Master Schedule'!$L$7:$L$106,MATCH($A32,'Master Schedule'!$A$7:$A$106,0)))</x:f>
      </x:c>
      <x:c r="F32" s="53" t="str">
        <x:f>IF($A32="","",INDEX('Master Schedule'!$M$7:$M$106,MATCH($A32,'Master Schedule'!$A$7:$A$106,0)))</x:f>
      </x:c>
      <x:c r="G32" s="52" t="str">
        <x:f>IF($A32="","",INDEX('Master Schedule'!$R$7:$R$106,MATCH($A32,'Master Schedule'!$A$7:$A$106,0)))</x:f>
      </x:c>
      <x:c r="H32" s="52" t="str">
        <x:f>IF($A32="","",INDEX('Master Schedule'!$U$7:$U$106,MATCH($A32,'Master Schedule'!$A$7:$A$106,0)))</x:f>
      </x:c>
    </x:row>
    <x:row r="33">
      <x:c r="A33" s="52" t="str">
        <x:f>IFERROR(INDEX('Master Schedule'!$A$7:$A$106,MATCH(ROW()-7,'Master Schedule'!$W$7:$W$106,0)),"")</x:f>
      </x:c>
      <x:c r="B33" s="52" t="str">
        <x:f>IF($A33="","",INDEX('Master Schedule'!$B$7:$B$106,MATCH($A33,'Master Schedule'!$A$7:$A$106,0)))</x:f>
      </x:c>
      <x:c r="C33" s="52" t="str">
        <x:f>IF($A33="","",INDEX('Master Schedule'!$C$7:$C$106,MATCH($A33,'Master Schedule'!$A$7:$A$106,0)))</x:f>
      </x:c>
      <x:c r="D33" s="52" t="str">
        <x:f>IF($A33="","",INDEX('Master Schedule'!$F$7:$F$106,MATCH($A33,'Master Schedule'!$A$7:$A$106,0)))</x:f>
      </x:c>
      <x:c r="E33" s="53" t="str">
        <x:f>IF($A33="","",INDEX('Master Schedule'!$L$7:$L$106,MATCH($A33,'Master Schedule'!$A$7:$A$106,0)))</x:f>
      </x:c>
      <x:c r="F33" s="53" t="str">
        <x:f>IF($A33="","",INDEX('Master Schedule'!$M$7:$M$106,MATCH($A33,'Master Schedule'!$A$7:$A$106,0)))</x:f>
      </x:c>
      <x:c r="G33" s="52" t="str">
        <x:f>IF($A33="","",INDEX('Master Schedule'!$R$7:$R$106,MATCH($A33,'Master Schedule'!$A$7:$A$106,0)))</x:f>
      </x:c>
      <x:c r="H33" s="52" t="str">
        <x:f>IF($A33="","",INDEX('Master Schedule'!$U$7:$U$106,MATCH($A33,'Master Schedule'!$A$7:$A$106,0)))</x:f>
      </x:c>
    </x:row>
    <x:row r="34">
      <x:c r="A34" s="52" t="str">
        <x:f>IFERROR(INDEX('Master Schedule'!$A$7:$A$106,MATCH(ROW()-7,'Master Schedule'!$W$7:$W$106,0)),"")</x:f>
      </x:c>
      <x:c r="B34" s="52" t="str">
        <x:f>IF($A34="","",INDEX('Master Schedule'!$B$7:$B$106,MATCH($A34,'Master Schedule'!$A$7:$A$106,0)))</x:f>
      </x:c>
      <x:c r="C34" s="52" t="str">
        <x:f>IF($A34="","",INDEX('Master Schedule'!$C$7:$C$106,MATCH($A34,'Master Schedule'!$A$7:$A$106,0)))</x:f>
      </x:c>
      <x:c r="D34" s="52" t="str">
        <x:f>IF($A34="","",INDEX('Master Schedule'!$F$7:$F$106,MATCH($A34,'Master Schedule'!$A$7:$A$106,0)))</x:f>
      </x:c>
      <x:c r="E34" s="53" t="str">
        <x:f>IF($A34="","",INDEX('Master Schedule'!$L$7:$L$106,MATCH($A34,'Master Schedule'!$A$7:$A$106,0)))</x:f>
      </x:c>
      <x:c r="F34" s="53" t="str">
        <x:f>IF($A34="","",INDEX('Master Schedule'!$M$7:$M$106,MATCH($A34,'Master Schedule'!$A$7:$A$106,0)))</x:f>
      </x:c>
      <x:c r="G34" s="52" t="str">
        <x:f>IF($A34="","",INDEX('Master Schedule'!$R$7:$R$106,MATCH($A34,'Master Schedule'!$A$7:$A$106,0)))</x:f>
      </x:c>
      <x:c r="H34" s="52" t="str">
        <x:f>IF($A34="","",INDEX('Master Schedule'!$U$7:$U$106,MATCH($A34,'Master Schedule'!$A$7:$A$106,0)))</x:f>
      </x:c>
    </x:row>
    <x:row r="35">
      <x:c r="A35" s="52" t="str">
        <x:f>IFERROR(INDEX('Master Schedule'!$A$7:$A$106,MATCH(ROW()-7,'Master Schedule'!$W$7:$W$106,0)),"")</x:f>
      </x:c>
      <x:c r="B35" s="52" t="str">
        <x:f>IF($A35="","",INDEX('Master Schedule'!$B$7:$B$106,MATCH($A35,'Master Schedule'!$A$7:$A$106,0)))</x:f>
      </x:c>
      <x:c r="C35" s="52" t="str">
        <x:f>IF($A35="","",INDEX('Master Schedule'!$C$7:$C$106,MATCH($A35,'Master Schedule'!$A$7:$A$106,0)))</x:f>
      </x:c>
      <x:c r="D35" s="52" t="str">
        <x:f>IF($A35="","",INDEX('Master Schedule'!$F$7:$F$106,MATCH($A35,'Master Schedule'!$A$7:$A$106,0)))</x:f>
      </x:c>
      <x:c r="E35" s="53" t="str">
        <x:f>IF($A35="","",INDEX('Master Schedule'!$L$7:$L$106,MATCH($A35,'Master Schedule'!$A$7:$A$106,0)))</x:f>
      </x:c>
      <x:c r="F35" s="53" t="str">
        <x:f>IF($A35="","",INDEX('Master Schedule'!$M$7:$M$106,MATCH($A35,'Master Schedule'!$A$7:$A$106,0)))</x:f>
      </x:c>
      <x:c r="G35" s="52" t="str">
        <x:f>IF($A35="","",INDEX('Master Schedule'!$R$7:$R$106,MATCH($A35,'Master Schedule'!$A$7:$A$106,0)))</x:f>
      </x:c>
      <x:c r="H35" s="52" t="str">
        <x:f>IF($A35="","",INDEX('Master Schedule'!$U$7:$U$106,MATCH($A35,'Master Schedule'!$A$7:$A$106,0)))</x:f>
      </x:c>
    </x:row>
    <x:row r="36">
      <x:c r="A36" s="52" t="str">
        <x:f>IFERROR(INDEX('Master Schedule'!$A$7:$A$106,MATCH(ROW()-7,'Master Schedule'!$W$7:$W$106,0)),"")</x:f>
      </x:c>
      <x:c r="B36" s="52" t="str">
        <x:f>IF($A36="","",INDEX('Master Schedule'!$B$7:$B$106,MATCH($A36,'Master Schedule'!$A$7:$A$106,0)))</x:f>
      </x:c>
      <x:c r="C36" s="52" t="str">
        <x:f>IF($A36="","",INDEX('Master Schedule'!$C$7:$C$106,MATCH($A36,'Master Schedule'!$A$7:$A$106,0)))</x:f>
      </x:c>
      <x:c r="D36" s="52" t="str">
        <x:f>IF($A36="","",INDEX('Master Schedule'!$F$7:$F$106,MATCH($A36,'Master Schedule'!$A$7:$A$106,0)))</x:f>
      </x:c>
      <x:c r="E36" s="53" t="str">
        <x:f>IF($A36="","",INDEX('Master Schedule'!$L$7:$L$106,MATCH($A36,'Master Schedule'!$A$7:$A$106,0)))</x:f>
      </x:c>
      <x:c r="F36" s="53" t="str">
        <x:f>IF($A36="","",INDEX('Master Schedule'!$M$7:$M$106,MATCH($A36,'Master Schedule'!$A$7:$A$106,0)))</x:f>
      </x:c>
      <x:c r="G36" s="52" t="str">
        <x:f>IF($A36="","",INDEX('Master Schedule'!$R$7:$R$106,MATCH($A36,'Master Schedule'!$A$7:$A$106,0)))</x:f>
      </x:c>
      <x:c r="H36" s="52" t="str">
        <x:f>IF($A36="","",INDEX('Master Schedule'!$U$7:$U$106,MATCH($A36,'Master Schedule'!$A$7:$A$106,0)))</x:f>
      </x:c>
    </x:row>
    <x:row r="37">
      <x:c r="A37" s="52" t="str">
        <x:f>IFERROR(INDEX('Master Schedule'!$A$7:$A$106,MATCH(ROW()-7,'Master Schedule'!$W$7:$W$106,0)),"")</x:f>
      </x:c>
      <x:c r="B37" s="52" t="str">
        <x:f>IF($A37="","",INDEX('Master Schedule'!$B$7:$B$106,MATCH($A37,'Master Schedule'!$A$7:$A$106,0)))</x:f>
      </x:c>
      <x:c r="C37" s="52" t="str">
        <x:f>IF($A37="","",INDEX('Master Schedule'!$C$7:$C$106,MATCH($A37,'Master Schedule'!$A$7:$A$106,0)))</x:f>
      </x:c>
      <x:c r="D37" s="52" t="str">
        <x:f>IF($A37="","",INDEX('Master Schedule'!$F$7:$F$106,MATCH($A37,'Master Schedule'!$A$7:$A$106,0)))</x:f>
      </x:c>
      <x:c r="E37" s="53" t="str">
        <x:f>IF($A37="","",INDEX('Master Schedule'!$L$7:$L$106,MATCH($A37,'Master Schedule'!$A$7:$A$106,0)))</x:f>
      </x:c>
      <x:c r="F37" s="53" t="str">
        <x:f>IF($A37="","",INDEX('Master Schedule'!$M$7:$M$106,MATCH($A37,'Master Schedule'!$A$7:$A$106,0)))</x:f>
      </x:c>
      <x:c r="G37" s="52" t="str">
        <x:f>IF($A37="","",INDEX('Master Schedule'!$R$7:$R$106,MATCH($A37,'Master Schedule'!$A$7:$A$106,0)))</x:f>
      </x:c>
      <x:c r="H37" s="52" t="str">
        <x:f>IF($A37="","",INDEX('Master Schedule'!$U$7:$U$106,MATCH($A37,'Master Schedule'!$A$7:$A$106,0)))</x:f>
      </x:c>
    </x:row>
  </x:sheetData>
  <x:mergeCells>
    <x:mergeCell ref="A1:H2"/>
    <x:mergeCell ref="A3:H3"/>
  </x:mergeCells>
  <x:conditionalFormatting sqref="G8:G37">
    <x:cfRule type="containsText" dxfId="10" priority="1" operator="containsText" text="Complete"/>
    <x:cfRule type="containsText" dxfId="11" priority="2" operator="containsText" text="Ready"/>
    <x:cfRule type="containsText" dxfId="12" priority="3" operator="containsText" text="Behind"/>
    <x:cfRule type="containsText" dxfId="13" priority="4" operator="containsText" text="Review"/>
    <x:cfRule type="containsText" dxfId="14" priority="5" operator="containsText" text="Over budget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34" hidden="0" customWidth="1"/>
    <x:col min="4" max="4" width="34" hidden="0" customWidth="1"/>
    <x:col min="6" max="6" width="18" hidden="0" customWidth="1"/>
    <x:col min="7" max="7" width="15" hidden="0" customWidth="1"/>
  </x:cols>
  <x:sheetData>
    <x:row r="1" ht="28" customHeight="1">
      <x:c r="A1" s="4" t="str">
        <x:v>Schedule Dashboard</x:v>
      </x:c>
      <x:c r="B1" s="4" t="str">
        <x:v>Schedule Dashboard</x:v>
      </x:c>
      <x:c r="C1" s="4" t="str">
        <x:v>Schedule Dashboard</x:v>
      </x:c>
      <x:c r="D1" s="4" t="str">
        <x:v>Schedule Dashboard</x:v>
      </x:c>
      <x:c r="E1" s="4" t="str">
        <x:v>Schedule Dashboard</x:v>
      </x:c>
      <x:c r="F1" s="4" t="str">
        <x:v>Schedule Dashboard</x:v>
      </x:c>
      <x:c r="G1" s="4" t="str">
        <x:v>Schedule Dashboard</x:v>
      </x:c>
      <x:c r="H1" s="4" t="str">
        <x:v>Schedule Dashboard</x:v>
      </x:c>
      <x:c r="I1" s="4" t="str">
        <x:v>Schedule Dashboard</x:v>
      </x:c>
      <x:c r="J1" s="4" t="str">
        <x:v>Schedule Dashboard</x:v>
      </x:c>
      <x:c r="K1" s="4" t="str">
        <x:v>Schedule Dashboard</x:v>
      </x:c>
      <x:c r="L1" s="4" t="str">
        <x:v>Schedule Dashboard</x:v>
      </x:c>
      <x:c r="M1" s="4" t="str">
        <x:v>Schedule Dashboard</x:v>
      </x:c>
      <x:c r="N1" s="4" t="str">
        <x:v>Schedule Dashboard</x:v>
      </x:c>
      <x:c r="O1" s="4" t="str">
        <x:v>Schedule Dashboard</x:v>
      </x:c>
      <x:c r="P1" s="4" t="str">
        <x:v>Schedule Dashboard</x:v>
      </x:c>
    </x:row>
    <x:row r="2" ht="28" customHeight="1">
      <x:c r="A2" s="4" t="str">
        <x:v>Schedule Dashboard</x:v>
      </x:c>
      <x:c r="B2" s="4" t="str">
        <x:v>Schedule Dashboard</x:v>
      </x:c>
      <x:c r="C2" s="4" t="str">
        <x:v>Schedule Dashboard</x:v>
      </x:c>
      <x:c r="D2" s="4" t="str">
        <x:v>Schedule Dashboard</x:v>
      </x:c>
      <x:c r="E2" s="4" t="str">
        <x:v>Schedule Dashboard</x:v>
      </x:c>
      <x:c r="F2" s="4" t="str">
        <x:v>Schedule Dashboard</x:v>
      </x:c>
      <x:c r="G2" s="4" t="str">
        <x:v>Schedule Dashboard</x:v>
      </x:c>
      <x:c r="H2" s="4" t="str">
        <x:v>Schedule Dashboard</x:v>
      </x:c>
      <x:c r="I2" s="4" t="str">
        <x:v>Schedule Dashboard</x:v>
      </x:c>
      <x:c r="J2" s="4" t="str">
        <x:v>Schedule Dashboard</x:v>
      </x:c>
      <x:c r="K2" s="4" t="str">
        <x:v>Schedule Dashboard</x:v>
      </x:c>
      <x:c r="L2" s="4" t="str">
        <x:v>Schedule Dashboard</x:v>
      </x:c>
      <x:c r="M2" s="4" t="str">
        <x:v>Schedule Dashboard</x:v>
      </x:c>
      <x:c r="N2" s="4" t="str">
        <x:v>Schedule Dashboard</x:v>
      </x:c>
      <x:c r="O2" s="4" t="str">
        <x:v>Schedule Dashboard</x:v>
      </x:c>
      <x:c r="P2" s="4" t="str">
        <x:v>Schedule Dashboard</x:v>
      </x:c>
    </x:row>
    <x:row r="3" ht="30" customHeight="1">
      <x:c r="A3" s="8" t="str">
        <x:v>Formula-driven view of sample or live schedule data. Resolve Checks before relying on the status.</x:v>
      </x:c>
      <x:c r="B3" s="8" t="str">
        <x:v>Formula-driven view of sample or live schedule data. Resolve Checks before relying on the status.</x:v>
      </x:c>
      <x:c r="C3" s="8" t="str">
        <x:v>Formula-driven view of sample or live schedule data. Resolve Checks before relying on the status.</x:v>
      </x:c>
      <x:c r="D3" s="8" t="str">
        <x:v>Formula-driven view of sample or live schedule data. Resolve Checks before relying on the status.</x:v>
      </x:c>
      <x:c r="E3" s="8" t="str">
        <x:v>Formula-driven view of sample or live schedule data. Resolve Checks before relying on the status.</x:v>
      </x:c>
      <x:c r="F3" s="8" t="str">
        <x:v>Formula-driven view of sample or live schedule data. Resolve Checks before relying on the status.</x:v>
      </x:c>
      <x:c r="G3" s="8" t="str">
        <x:v>Formula-driven view of sample or live schedule data. Resolve Checks before relying on the status.</x:v>
      </x:c>
      <x:c r="H3" s="8" t="str">
        <x:v>Formula-driven view of sample or live schedule data. Resolve Checks before relying on the status.</x:v>
      </x:c>
      <x:c r="I3" s="8" t="str">
        <x:v>Formula-driven view of sample or live schedule data. Resolve Checks before relying on the status.</x:v>
      </x:c>
      <x:c r="J3" s="8" t="str">
        <x:v>Formula-driven view of sample or live schedule data. Resolve Checks before relying on the status.</x:v>
      </x:c>
      <x:c r="K3" s="8" t="str">
        <x:v>Formula-driven view of sample or live schedule data. Resolve Checks before relying on the status.</x:v>
      </x:c>
      <x:c r="L3" s="8" t="str">
        <x:v>Formula-driven view of sample or live schedule data. Resolve Checks before relying on the status.</x:v>
      </x:c>
      <x:c r="M3" s="8" t="str">
        <x:v>Formula-driven view of sample or live schedule data. Resolve Checks before relying on the status.</x:v>
      </x:c>
      <x:c r="N3" s="8" t="str">
        <x:v>Formula-driven view of sample or live schedule data. Resolve Checks before relying on the status.</x:v>
      </x:c>
      <x:c r="O3" s="8" t="str">
        <x:v>Formula-driven view of sample or live schedule data. Resolve Checks before relying on the status.</x:v>
      </x:c>
      <x:c r="P3" s="8" t="str">
        <x:v>Formula-driven view of sample or live schedule data. Resolve Checks before relying on the status.</x:v>
      </x:c>
    </x:row>
    <x:row r="5" ht="32" customHeight="1">
      <x:c r="A5" s="46" t="str">
        <x:v>Metric</x:v>
      </x:c>
      <x:c r="B5" s="46" t="str">
        <x:v>Value</x:v>
      </x:c>
      <x:c r="C5" s="46" t="str">
        <x:v>Interpretation</x:v>
      </x:c>
      <x:c r="D5" s="46" t="str">
        <x:v>Owner question</x:v>
      </x:c>
      <x:c r="F5" s="46" t="str">
        <x:v>Status</x:v>
      </x:c>
      <x:c r="G5" s="46" t="str">
        <x:v>Open activities</x:v>
      </x:c>
    </x:row>
    <x:row r="6">
      <x:c r="A6" s="39" t="str">
        <x:v>Total activities</x:v>
      </x:c>
      <x:c r="B6" s="55" t="n">
        <x:f>COUNTA('Master Schedule'!$A$7:$A$106)</x:f>
        <x:v>30</x:v>
      </x:c>
      <x:c r="C6" s="26" t="str">
        <x:v>All populated schedule rows</x:v>
      </x:c>
      <x:c r="D6" s="26" t="str">
        <x:v>Is the plan complete enough to manage?</x:v>
      </x:c>
      <x:c r="F6" s="26" t="str">
        <x:v>To Do</x:v>
      </x:c>
      <x:c r="G6" s="30" t="n">
        <x:f>COUNTIF('Master Schedule'!$R$7:$R$106,F6)</x:f>
        <x:v>24</x:v>
      </x:c>
    </x:row>
    <x:row r="7">
      <x:c r="A7" s="39" t="str">
        <x:v>Weighted completion</x:v>
      </x:c>
      <x:c r="B7" s="56" t="n">
        <x:f>IFERROR(SUM('Master Schedule'!$Q$7:$Q$106)/COUNTIF('Master Schedule'!$A$7:$A$106,"&lt;&gt;"),0)</x:f>
        <x:v>0.095</x:v>
      </x:c>
      <x:c r="C7" s="26" t="str">
        <x:v>Average percent complete</x:v>
      </x:c>
      <x:c r="D7" s="26" t="str">
        <x:v>Does it match field reality?</x:v>
      </x:c>
      <x:c r="F7" s="26" t="str">
        <x:v>In Progress</x:v>
      </x:c>
      <x:c r="G7" s="30" t="n">
        <x:f>COUNTIF('Master Schedule'!$R$7:$R$106,F7)</x:f>
        <x:v>2</x:v>
      </x:c>
    </x:row>
    <x:row r="8">
      <x:c r="A8" s="39" t="str">
        <x:v>Behind schedule</x:v>
      </x:c>
      <x:c r="B8" s="55" t="n">
        <x:f>COUNTIF('Master Schedule'!$T$7:$T$106,"Behind")</x:f>
        <x:v>0</x:v>
      </x:c>
      <x:c r="C8" s="26" t="str">
        <x:v>Open rows whose planned finish has passed</x:v>
      </x:c>
      <x:c r="D8" s="26" t="str">
        <x:v>What corrective action is assigned?</x:v>
      </x:c>
      <x:c r="F8" s="26" t="str">
        <x:v>Waiting</x:v>
      </x:c>
      <x:c r="G8" s="30" t="n">
        <x:f>COUNTIF('Master Schedule'!$R$7:$R$106,F8)</x:f>
        <x:v>2</x:v>
      </x:c>
    </x:row>
    <x:row r="9">
      <x:c r="A9" s="39" t="str">
        <x:v>Waiting / constrained</x:v>
      </x:c>
      <x:c r="B9" s="55" t="n">
        <x:f>COUNTIF('Master Schedule'!$R$7:$R$106,"Waiting")</x:f>
        <x:v>2</x:v>
      </x:c>
      <x:c r="C9" s="26" t="str">
        <x:v>Rows explicitly marked Waiting</x:v>
      </x:c>
      <x:c r="D9" s="26" t="str">
        <x:v>Who can remove the constraint?</x:v>
      </x:c>
      <x:c r="F9" s="26" t="str">
        <x:v>Completed</x:v>
      </x:c>
      <x:c r="G9" s="30" t="n">
        <x:f>COUNTIF('Master Schedule'!$R$7:$R$106,F9)</x:f>
        <x:v>2</x:v>
      </x:c>
    </x:row>
    <x:row r="10">
      <x:c r="A10" s="39" t="str">
        <x:v>Inspections next 14 days</x:v>
      </x:c>
      <x:c r="B10" s="55" t="n">
        <x:f>COUNTIFS('Master Schedule'!$D$7:$D$106,"Inspection",'Master Schedule'!$L$7:$L$106,"&gt;="&amp;TODAY(),'Master Schedule'!$L$7:$L$106,"&lt;="&amp;TODAY()+14,'Master Schedule'!$R$7:$R$106,"&lt;&gt;Completed")</x:f>
        <x:v>0</x:v>
      </x:c>
      <x:c r="C10" s="26" t="str">
        <x:v>Open inspections starting soon</x:v>
      </x:c>
      <x:c r="D10" s="26" t="str">
        <x:v>Are prerequisites and lead times covered?</x:v>
      </x:c>
    </x:row>
    <x:row r="11">
      <x:c r="A11" s="39" t="str">
        <x:v>Target-completion variance</x:v>
      </x:c>
      <x:c r="B11" s="55" t="n">
        <x:f>IFERROR('Master Schedule'!$M$36-'Project Setup'!$B$9,"")</x:f>
        <x:v>-29</x:v>
      </x:c>
      <x:c r="C11" s="26" t="str">
        <x:v>Days: latest planned finish minus target</x:v>
      </x:c>
      <x:c r="D11" s="26" t="str">
        <x:v>Which milestone requires escalation?</x:v>
      </x:c>
    </x:row>
  </x:sheetData>
  <x:mergeCells>
    <x:mergeCell ref="A1:P2"/>
    <x:mergeCell ref="A3:P3"/>
  </x:mergeCells>
  <x:pageMargins left="0.7" right="0.7" top="0.75" bottom="0.75" header="0.3" footer="0.3"/>
  <x:drawing xmlns:r="http://schemas.openxmlformats.org/officeDocument/2006/relationships" r:id="R9ba849f53e194cd0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2" hidden="0" customWidth="1"/>
  </x:cols>
  <x:sheetData>
    <x:row r="1" ht="28" customHeight="1">
      <x:c r="A1" s="4" t="str">
        <x:v>Holiday and Shutdown Reference</x:v>
      </x:c>
      <x:c r="B1" s="4" t="str">
        <x:v>Holiday and Shutdown Reference</x:v>
      </x:c>
      <x:c r="C1" s="4" t="str">
        <x:v>Holiday and Shutdown Reference</x:v>
      </x:c>
      <x:c r="D1" s="4" t="str">
        <x:v>Holiday and Shutdown Reference</x:v>
      </x:c>
    </x:row>
    <x:row r="2" ht="28" customHeight="1">
      <x:c r="A2" s="4" t="str">
        <x:v>Holiday and Shutdown Reference</x:v>
      </x:c>
      <x:c r="B2" s="4" t="str">
        <x:v>Holiday and Shutdown Reference</x:v>
      </x:c>
      <x:c r="C2" s="4" t="str">
        <x:v>Holiday and Shutdown Reference</x:v>
      </x:c>
      <x:c r="D2" s="4" t="str">
        <x:v>Holiday and Shutdown Reference</x:v>
      </x:c>
    </x:row>
    <x:row r="3" ht="30" customHeight="1">
      <x:c r="A3" s="8" t="str">
        <x:v>Reference dates for schedule review. Use Start Override to reflect workweek, holiday, or shutdown adjustments in the baseline.</x:v>
      </x:c>
      <x:c r="B3" s="8" t="str">
        <x:v>Reference dates for schedule review. Use Start Override to reflect workweek, holiday, or shutdown adjustments in the baseline.</x:v>
      </x:c>
      <x:c r="C3" s="8" t="str">
        <x:v>Reference dates for schedule review. Use Start Override to reflect workweek, holiday, or shutdown adjustments in the baseline.</x:v>
      </x:c>
      <x:c r="D3" s="8" t="str">
        <x:v>Reference dates for schedule review. Use Start Override to reflect workweek, holiday, or shutdown adjustments in the baseline.</x:v>
      </x:c>
    </x:row>
    <x:row r="5" ht="32" customHeight="1">
      <x:c r="A5" s="46" t="str">
        <x:v>Date</x:v>
      </x:c>
      <x:c r="B5" s="46" t="str">
        <x:v>Holiday / shutdown</x:v>
      </x:c>
    </x:row>
    <x:row r="6">
      <x:c r="A6" s="47" t="n">
        <x:v>46352.5</x:v>
      </x:c>
      <x:c r="B6" s="43" t="str">
        <x:v>Thanksgiving</x:v>
      </x:c>
    </x:row>
    <x:row r="7">
      <x:c r="A7" s="47" t="n">
        <x:v>46381.5</x:v>
      </x:c>
      <x:c r="B7" s="43" t="str">
        <x:v>Christmas Day</x:v>
      </x:c>
    </x:row>
    <x:row r="8">
      <x:c r="A8" s="47" t="n">
        <x:v>46388.5</x:v>
      </x:c>
      <x:c r="B8" s="43" t="str">
        <x:v>New Year's Day</x:v>
      </x:c>
    </x:row>
    <x:row r="9">
      <x:c r="A9" s="47" t="n">
        <x:v>46538.5</x:v>
      </x:c>
      <x:c r="B9" s="43" t="str">
        <x:v>Memorial Day</x:v>
      </x:c>
    </x:row>
    <x:row r="10">
      <x:c r="A10" s="47"/>
      <x:c r="B10" s="43"/>
    </x:row>
    <x:row r="11">
      <x:c r="A11" s="47"/>
      <x:c r="B11" s="43"/>
    </x:row>
    <x:row r="12">
      <x:c r="A12" s="47"/>
      <x:c r="B12" s="43"/>
    </x:row>
    <x:row r="13">
      <x:c r="A13" s="47"/>
      <x:c r="B13" s="43"/>
    </x:row>
    <x:row r="14">
      <x:c r="A14" s="47"/>
      <x:c r="B14" s="43"/>
    </x:row>
    <x:row r="15">
      <x:c r="A15" s="47"/>
      <x:c r="B15" s="43"/>
    </x:row>
    <x:row r="16">
      <x:c r="A16" s="47"/>
      <x:c r="B16" s="43"/>
    </x:row>
    <x:row r="17">
      <x:c r="A17" s="47"/>
      <x:c r="B17" s="43"/>
    </x:row>
    <x:row r="18">
      <x:c r="A18" s="47"/>
      <x:c r="B18" s="43"/>
    </x:row>
    <x:row r="19">
      <x:c r="A19" s="47"/>
      <x:c r="B19" s="43"/>
    </x:row>
    <x:row r="20">
      <x:c r="A20" s="47"/>
      <x:c r="B20" s="43"/>
    </x:row>
    <x:row r="21">
      <x:c r="A21" s="47"/>
      <x:c r="B21" s="43"/>
    </x:row>
    <x:row r="22">
      <x:c r="A22" s="47"/>
      <x:c r="B22" s="43"/>
    </x:row>
    <x:row r="23">
      <x:c r="A23" s="47"/>
      <x:c r="B23" s="43"/>
    </x:row>
    <x:row r="24">
      <x:c r="A24" s="47"/>
      <x:c r="B24" s="43"/>
    </x:row>
    <x:row r="25">
      <x:c r="A25" s="47"/>
      <x:c r="B25" s="43"/>
    </x:row>
    <x:row r="26">
      <x:c r="A26" s="47"/>
      <x:c r="B26" s="43"/>
    </x:row>
    <x:row r="27">
      <x:c r="A27" s="47"/>
      <x:c r="B27" s="43"/>
    </x:row>
    <x:row r="28">
      <x:c r="A28" s="47"/>
      <x:c r="B28" s="43"/>
    </x:row>
    <x:row r="29">
      <x:c r="A29" s="47"/>
      <x:c r="B29" s="43"/>
    </x:row>
    <x:row r="30">
      <x:c r="A30" s="47"/>
      <x:c r="B30" s="43"/>
    </x:row>
    <x:row r="31">
      <x:c r="A31" s="47"/>
      <x:c r="B31" s="43"/>
    </x:row>
    <x:row r="32">
      <x:c r="A32" s="47"/>
      <x:c r="B32" s="43"/>
    </x:row>
    <x:row r="33">
      <x:c r="A33" s="47"/>
      <x:c r="B33" s="43"/>
    </x:row>
    <x:row r="34">
      <x:c r="A34" s="47"/>
      <x:c r="B34" s="43"/>
    </x:row>
    <x:row r="35">
      <x:c r="A35" s="47"/>
      <x:c r="B35" s="43"/>
    </x:row>
  </x:sheetData>
  <x:mergeCells>
    <x:mergeCell ref="A1:D2"/>
    <x:mergeCell ref="A3:D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32" customHeight="1">
      <x:c r="A1" s="46" t="str">
        <x:v>Phases</x:v>
      </x:c>
      <x:c r="B1" s="46" t="str">
        <x:v>Activity Types</x:v>
      </x:c>
      <x:c r="C1" s="46" t="str">
        <x:v>Priorities</x:v>
      </x:c>
      <x:c r="D1" s="46" t="str">
        <x:v>Statuses</x:v>
      </x:c>
    </x:row>
    <x:row r="2">
      <x:c r="A2" s="43" t="str">
        <x:v>Preconstruction</x:v>
      </x:c>
      <x:c r="B2" s="43" t="str">
        <x:v>Task</x:v>
      </x:c>
      <x:c r="C2" s="43" t="str">
        <x:v>Low</x:v>
      </x:c>
      <x:c r="D2" s="43" t="str">
        <x:v>To Do</x:v>
      </x:c>
    </x:row>
    <x:row r="3">
      <x:c r="A3" s="43" t="str">
        <x:v>Sitework</x:v>
      </x:c>
      <x:c r="B3" s="43" t="str">
        <x:v>Milestone</x:v>
      </x:c>
      <x:c r="C3" s="43" t="str">
        <x:v>Medium</x:v>
      </x:c>
      <x:c r="D3" s="43" t="str">
        <x:v>In Progress</x:v>
      </x:c>
    </x:row>
    <x:row r="4">
      <x:c r="A4" s="43" t="str">
        <x:v>Foundation</x:v>
      </x:c>
      <x:c r="B4" s="43" t="str">
        <x:v>Inspection</x:v>
      </x:c>
      <x:c r="C4" s="43" t="str">
        <x:v>High</x:v>
      </x:c>
      <x:c r="D4" s="43" t="str">
        <x:v>Waiting</x:v>
      </x:c>
    </x:row>
    <x:row r="5">
      <x:c r="A5" s="43" t="str">
        <x:v>Framing &amp; Dry-In</x:v>
      </x:c>
      <x:c r="B5" s="43" t="str">
        <x:v>Delivery</x:v>
      </x:c>
      <x:c r="C5" s="43" t="str">
        <x:v>Urgent</x:v>
      </x:c>
      <x:c r="D5" s="43" t="str">
        <x:v>Completed</x:v>
      </x:c>
    </x:row>
    <x:row r="6">
      <x:c r="A6" s="43" t="str">
        <x:v>Rough Systems</x:v>
      </x:c>
      <x:c r="B6" s="43" t="str">
        <x:v>Client Decision</x:v>
      </x:c>
      <x:c r="C6" s="43"/>
      <x:c r="D6" s="43"/>
    </x:row>
    <x:row r="7">
      <x:c r="A7" s="43" t="str">
        <x:v>Insulation &amp; Drywall</x:v>
      </x:c>
      <x:c r="B7" s="43"/>
      <x:c r="C7" s="43"/>
      <x:c r="D7" s="43"/>
    </x:row>
    <x:row r="8">
      <x:c r="A8" s="43" t="str">
        <x:v>Interior Finishes</x:v>
      </x:c>
      <x:c r="B8" s="43"/>
      <x:c r="C8" s="43"/>
      <x:c r="D8" s="43"/>
    </x:row>
    <x:row r="9">
      <x:c r="A9" s="43" t="str">
        <x:v>Exterior</x:v>
      </x:c>
      <x:c r="B9" s="43"/>
      <x:c r="C9" s="43"/>
      <x:c r="D9" s="43"/>
    </x:row>
    <x:row r="10">
      <x:c r="A10" s="43" t="str">
        <x:v>Closeout</x:v>
      </x:c>
      <x:c r="B10" s="43"/>
      <x:c r="C10" s="43"/>
      <x:c r="D10" s="4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38" hidden="0" customWidth="1"/>
    <x:col min="7" max="7" width="28" hidden="0" customWidth="1"/>
  </x:cols>
  <x:sheetData>
    <x:row r="1" ht="28" customHeight="1">
      <x:c r="A1" s="4" t="str">
        <x:v>Schedule Checks</x:v>
      </x:c>
      <x:c r="B1" s="4" t="str">
        <x:v>Schedule Checks</x:v>
      </x:c>
      <x:c r="C1" s="4" t="str">
        <x:v>Schedule Checks</x:v>
      </x:c>
      <x:c r="D1" s="4" t="str">
        <x:v>Schedule Checks</x:v>
      </x:c>
      <x:c r="E1" s="4" t="str">
        <x:v>Schedule Checks</x:v>
      </x:c>
      <x:c r="F1" s="4" t="str">
        <x:v>Schedule Checks</x:v>
      </x:c>
      <x:c r="G1" s="4" t="str">
        <x:v>Schedule Checks</x:v>
      </x:c>
    </x:row>
    <x:row r="2" ht="28" customHeight="1">
      <x:c r="A2" s="4" t="str">
        <x:v>Schedule Checks</x:v>
      </x:c>
      <x:c r="B2" s="4" t="str">
        <x:v>Schedule Checks</x:v>
      </x:c>
      <x:c r="C2" s="4" t="str">
        <x:v>Schedule Checks</x:v>
      </x:c>
      <x:c r="D2" s="4" t="str">
        <x:v>Schedule Checks</x:v>
      </x:c>
      <x:c r="E2" s="4" t="str">
        <x:v>Schedule Checks</x:v>
      </x:c>
      <x:c r="F2" s="4" t="str">
        <x:v>Schedule Checks</x:v>
      </x:c>
      <x:c r="G2" s="4" t="str">
        <x:v>Schedule Checks</x:v>
      </x:c>
    </x:row>
    <x:row r="3" ht="30" customHeight="1">
      <x:c r="A3" s="8" t="str">
        <x:v>Resolve nonzero exceptions before using the workbook for a project decision.</x:v>
      </x:c>
      <x:c r="B3" s="8" t="str">
        <x:v>Resolve nonzero exceptions before using the workbook for a project decision.</x:v>
      </x:c>
      <x:c r="C3" s="8" t="str">
        <x:v>Resolve nonzero exceptions before using the workbook for a project decision.</x:v>
      </x:c>
      <x:c r="D3" s="8" t="str">
        <x:v>Resolve nonzero exceptions before using the workbook for a project decision.</x:v>
      </x:c>
      <x:c r="E3" s="8" t="str">
        <x:v>Resolve nonzero exceptions before using the workbook for a project decision.</x:v>
      </x:c>
      <x:c r="F3" s="8" t="str">
        <x:v>Resolve nonzero exceptions before using the workbook for a project decision.</x:v>
      </x:c>
      <x:c r="G3" s="8" t="str">
        <x:v>Resolve nonzero exceptions before using the workbook for a project decision.</x:v>
      </x:c>
    </x:row>
    <x:row r="5" ht="32" customHeight="1">
      <x:c r="A5" s="46" t="str">
        <x:v>Check</x:v>
      </x:c>
      <x:c r="B5" s="46" t="str">
        <x:v>Actual</x:v>
      </x:c>
      <x:c r="C5" s="46" t="str">
        <x:v>Expected</x:v>
      </x:c>
      <x:c r="D5" s="46" t="str">
        <x:v>Difference</x:v>
      </x:c>
      <x:c r="E5" s="46" t="str">
        <x:v>Status</x:v>
      </x:c>
      <x:c r="F5" s="46" t="str">
        <x:v>Fix hint</x:v>
      </x:c>
      <x:c r="G5" s="46" t="str">
        <x:v>Scope</x:v>
      </x:c>
    </x:row>
    <x:row r="6">
      <x:c r="A6" s="39" t="str">
        <x:v>Duplicate activity IDs</x:v>
      </x:c>
      <x:c r="B6" s="30" t="n">
        <x:f>COUNTIF('Master Schedule'!$V$7:$V$106,"DUPLICATE ID")</x:f>
        <x:v>0</x:v>
      </x:c>
      <x:c r="C6" s="30" t="n">
        <x:v>0</x:v>
      </x:c>
      <x:c r="D6" s="30" t="n">
        <x:f>B6-C6</x:f>
        <x:v>0</x:v>
      </x:c>
      <x:c r="E6" s="30" t="str">
        <x:f>IF(B6=C6,"OK","REVIEW")</x:f>
        <x:v>OK</x:v>
      </x:c>
      <x:c r="F6" s="26" t="str">
        <x:v>Use a unique Activity ID for every populated row.</x:v>
      </x:c>
      <x:c r="G6" s="26" t="str">
        <x:v>Master Schedule column A</x:v>
      </x:c>
    </x:row>
    <x:row r="7">
      <x:c r="A7" s="39" t="str">
        <x:v>Missing or self predecessor</x:v>
      </x:c>
      <x:c r="B7" s="30" t="n">
        <x:f>COUNTIF('Master Schedule'!$V$7:$V$106,"MISSING PREDECESSOR")+COUNTIF('Master Schedule'!$V$7:$V$106,"SELF REFERENCE")</x:f>
        <x:v>0</x:v>
      </x:c>
      <x:c r="C7" s="30" t="n">
        <x:v>0</x:v>
      </x:c>
      <x:c r="D7" s="30" t="n">
        <x:f>B7-C7</x:f>
        <x:v>0</x:v>
      </x:c>
      <x:c r="E7" s="30" t="str">
        <x:f>IF(B7=C7,"OK","REVIEW")</x:f>
        <x:v>OK</x:v>
      </x:c>
      <x:c r="F7" s="26" t="str">
        <x:v>Correct or remove the Primary Predecessor ID.</x:v>
      </x:c>
      <x:c r="G7" s="26" t="str">
        <x:v>Master Schedule columns H and V</x:v>
      </x:c>
    </x:row>
    <x:row r="8">
      <x:c r="A8" s="39" t="str">
        <x:v>Missing owner</x:v>
      </x:c>
      <x:c r="B8" s="30" t="n">
        <x:f>COUNTIFS('Master Schedule'!$A$7:$A$106,"&lt;&gt;",'Master Schedule'!$F$7:$F$106,"")</x:f>
        <x:v>0</x:v>
      </x:c>
      <x:c r="C8" s="30" t="n">
        <x:v>0</x:v>
      </x:c>
      <x:c r="D8" s="30" t="n">
        <x:f>B8-C8</x:f>
        <x:v>0</x:v>
      </x:c>
      <x:c r="E8" s="30" t="str">
        <x:f>IF(B8=C8,"OK","REVIEW")</x:f>
        <x:v>OK</x:v>
      </x:c>
      <x:c r="F8" s="26" t="str">
        <x:v>Assign one accountable owner to every activity.</x:v>
      </x:c>
      <x:c r="G8" s="26" t="str">
        <x:v>Master Schedule column F</x:v>
      </x:c>
    </x:row>
    <x:row r="9">
      <x:c r="A9" s="39" t="str">
        <x:v>Completed below 100%</x:v>
      </x:c>
      <x:c r="B9" s="30" t="n">
        <x:f>COUNTIFS('Master Schedule'!$R$7:$R$106,"Completed",'Master Schedule'!$Q$7:$Q$106,"&lt;1")</x:f>
        <x:v>0</x:v>
      </x:c>
      <x:c r="C9" s="30" t="n">
        <x:v>0</x:v>
      </x:c>
      <x:c r="D9" s="30" t="n">
        <x:f>B9-C9</x:f>
        <x:v>0</x:v>
      </x:c>
      <x:c r="E9" s="30" t="str">
        <x:f>IF(B9=C9,"OK","REVIEW")</x:f>
        <x:v>OK</x:v>
      </x:c>
      <x:c r="F9" s="26" t="str">
        <x:v>Align status and percent complete with field reality.</x:v>
      </x:c>
      <x:c r="G9" s="26" t="str">
        <x:v>Master Schedule columns Q and R</x:v>
      </x:c>
    </x:row>
    <x:row r="10">
      <x:c r="A10" s="39" t="str">
        <x:v>Planned finish beyond target</x:v>
      </x:c>
      <x:c r="B10" s="30" t="n">
        <x:f>COUNTIF('Master Schedule'!$M$7:$M$106,"&gt;"&amp;'Project Setup'!$B$9)</x:f>
        <x:v>0</x:v>
      </x:c>
      <x:c r="C10" s="30" t="n">
        <x:v>0</x:v>
      </x:c>
      <x:c r="D10" s="30" t="n">
        <x:f>B10-C10</x:f>
        <x:v>0</x:v>
      </x:c>
      <x:c r="E10" s="30" t="str">
        <x:f>IF(B10=C10,"OK","REVIEW")</x:f>
        <x:v>OK</x:v>
      </x:c>
      <x:c r="F10" s="26" t="str">
        <x:v>Review the target date and downstream plan.</x:v>
      </x:c>
      <x:c r="G10" s="26" t="str">
        <x:v>Master Schedule column M</x:v>
      </x:c>
    </x:row>
    <x:row r="11">
      <x:c r="A11" s="39" t="str">
        <x:v>Overall model status</x:v>
      </x:c>
      <x:c r="B11" s="30" t="n">
        <x:f>COUNTIF(E6:E10,"REVIEW")</x:f>
        <x:v>0</x:v>
      </x:c>
      <x:c r="C11" s="30" t="n">
        <x:v>0</x:v>
      </x:c>
      <x:c r="D11" s="30" t="n">
        <x:f>B11-C11</x:f>
        <x:v>0</x:v>
      </x:c>
      <x:c r="E11" s="30" t="str">
        <x:f>IF(B11=0,"OK","REVIEW")</x:f>
        <x:v>OK</x:v>
      </x:c>
      <x:c r="F11" s="26" t="str">
        <x:v>Resolve every exception above.</x:v>
      </x:c>
      <x:c r="G11" s="26" t="str">
        <x:v>This Checks sheet</x:v>
      </x:c>
    </x:row>
  </x:sheetData>
  <x:mergeCells>
    <x:mergeCell ref="A1:G2"/>
    <x:mergeCell ref="A3:G3"/>
  </x:mergeCells>
  <x:conditionalFormatting sqref="E6:E11">
    <x:cfRule type="containsText" dxfId="15" priority="1" operator="containsText" text="Complete"/>
    <x:cfRule type="containsText" dxfId="16" priority="2" operator="containsText" text="Ready"/>
    <x:cfRule type="containsText" dxfId="17" priority="3" operator="containsText" text="Behind"/>
    <x:cfRule type="containsText" dxfId="18" priority="4" operator="containsText" text="Review"/>
    <x:cfRule type="containsText" dxfId="19" priority="5" operator="containsText" text="Over budget"/>
  </x:conditionalFormatting>
  <x:pageMargins left="0.7" right="0.7" top="0.75" bottom="0.75" header="0.3" footer="0.3"/>
</x:worksheet>
</file>