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13a5a2e02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68317c9fb2c4325"/>
    <x:sheet xmlns:r="http://schemas.openxmlformats.org/officeDocument/2006/relationships" name="Project Setup" sheetId="2" r:id="R6524876cdc9149dd"/>
    <x:sheet xmlns:r="http://schemas.openxmlformats.org/officeDocument/2006/relationships" name="Job Summary" sheetId="3" r:id="R55c2082a95974445"/>
    <x:sheet xmlns:r="http://schemas.openxmlformats.org/officeDocument/2006/relationships" name="Budget" sheetId="4" r:id="R8e471c5153a345c1"/>
    <x:sheet xmlns:r="http://schemas.openxmlformats.org/officeDocument/2006/relationships" name="Commitments" sheetId="5" r:id="R65d656f8de184826"/>
    <x:sheet xmlns:r="http://schemas.openxmlformats.org/officeDocument/2006/relationships" name="Cost Log" sheetId="6" r:id="R4c6a4ab2d7bc4ba4"/>
    <x:sheet xmlns:r="http://schemas.openxmlformats.org/officeDocument/2006/relationships" name="Lists" sheetId="7" r:id="Re79ef499640642f4"/>
    <x:sheet xmlns:r="http://schemas.openxmlformats.org/officeDocument/2006/relationships" name="Checks" sheetId="8" r:id="R8a7ba7f29fdf42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$#,##0;[Red]($#,##0);-"/>
    <x:numFmt numFmtId="202" formatCode="0.0%;[Red](0.0%);-"/>
  </x:numFmts>
  <x:fonts count="18">
    <x:font>
      <x:sz val="11"/>
      <x:name val="Carlito"/>
    </x:font>
    <x:font>
      <x:b/>
      <x:sz val="22"/>
      <x:color rgb="FFFFFF"/>
      <x:name val="Carlito"/>
    </x:font>
    <x:font>
      <x:sz val="10"/>
      <x:color rgb="DDEAE4"/>
      <x:name val="Carlito"/>
    </x:font>
    <x:font>
      <x:b/>
      <x:sz val="11"/>
      <x:color rgb="12392D"/>
      <x:name val="Carlito"/>
    </x:font>
    <x:font>
      <x:sz val="11"/>
      <x:color rgb="17251F"/>
      <x:name val="Carlito"/>
    </x:font>
    <x:font>
      <x:sz val="10"/>
      <x:color rgb="17251F"/>
      <x:name val="Carlito"/>
    </x:font>
    <x:font>
      <x:b/>
      <x:sz val="10"/>
      <x:color rgb="0D241C"/>
      <x:name val="Carlito"/>
    </x:font>
    <x:font>
      <x:sz val="9"/>
      <x:color rgb="17251F"/>
      <x:name val="Carlito"/>
    </x:font>
    <x:font>
      <x:sz val="9"/>
      <x:color rgb="0000FF"/>
      <x:name val="Carlito"/>
    </x:font>
    <x:font>
      <x:sz val="9"/>
      <x:color rgb="000000"/>
      <x:name val="Carlito"/>
    </x:font>
    <x:font>
      <x:sz val="9"/>
      <x:color rgb="008000"/>
      <x:name val="Carlito"/>
    </x:font>
    <x:font>
      <x:sz val="10"/>
      <x:color rgb="72510D"/>
      <x:name val="Carlito"/>
    </x:font>
    <x:font>
      <x:sz val="10"/>
      <x:color rgb="12392D"/>
      <x:name val="Carlito"/>
    </x:font>
    <x:font>
      <x:b/>
      <x:sz val="9"/>
      <x:color rgb="FFFFFF"/>
      <x:name val="Carlito"/>
    </x:font>
    <x:font>
      <x:sz val="11"/>
      <x:color rgb="0000FF"/>
      <x:name val="Carlito"/>
    </x:font>
    <x:font>
      <x:b/>
      <x:sz val="9"/>
      <x:color rgb="12392D"/>
      <x:name val="Carlito"/>
    </x:font>
    <x:font>
      <x:sz val="11"/>
      <x:color rgb="008000"/>
      <x:name val="Carlito"/>
    </x:font>
    <x:font>
      <x:b/>
      <x:sz val="8"/>
      <x:color rgb="607067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0D241C"/>
      </x:patternFill>
    </x:fill>
    <x:fill>
      <x:patternFill patternType="solid">
        <x:fgColor rgb="12392D"/>
      </x:patternFill>
    </x:fill>
    <x:fill>
      <x:patternFill patternType="solid">
        <x:fgColor rgb="E8F2ED"/>
      </x:patternFill>
    </x:fill>
    <x:fill>
      <x:patternFill patternType="solid">
        <x:fgColor rgb="F7FAF8"/>
      </x:patternFill>
    </x:fill>
    <x:fill>
      <x:patternFill patternType="solid">
        <x:fgColor rgb="FFFFFF"/>
      </x:patternFill>
    </x:fill>
    <x:fill>
      <x:patternFill patternType="solid">
        <x:fgColor rgb="E5A932"/>
      </x:patternFill>
    </x:fill>
    <x:fill>
      <x:patternFill patternType="solid">
        <x:fgColor rgb="EAF3FF"/>
      </x:patternFill>
    </x:fill>
    <x:fill>
      <x:patternFill patternType="solid">
        <x:fgColor rgb="FFF3D7"/>
      </x:patternFill>
    </x:fill>
  </x:fills>
  <x:borders count="1">
    <x:border/>
  </x:borders>
  <x:cellStyleXfs count="1">
    <x:xf numFmtId="0" fontId="0" fillId="0" borderId="0"/>
  </x:cellStyleXfs>
  <x:cellXfs count="5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8" fillId="8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wrapText="1"/>
    </x:xf>
    <x:xf numFmtId="0" fontId="11" fillId="9" borderId="0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/>
    <x:xf numFmtId="0" fontId="13" fillId="3" borderId="0" xfId="0" applyNumberFormat="1" applyFont="1" applyFill="1" applyBorder="1" applyAlignment="1">
      <x:alignment wrapText="1"/>
    </x:xf>
    <x:xf numFmtId="0" fontId="13" fillId="3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14" fillId="8" borderId="0" xfId="0" applyNumberFormat="1" applyFont="1" applyFill="1" applyBorder="1"/>
    <x:xf numFmtId="0" fontId="14" fillId="8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center" wrapText="1"/>
    </x:xf>
    <x:xf numFmtId="0" fontId="15" fillId="4" borderId="0" xfId="0" applyNumberFormat="1" applyFont="1" applyFill="1" applyBorder="1" applyAlignment="1">
      <x:alignment vertical="center" wrapText="1"/>
    </x:xf>
    <x:xf numFmtId="200" fontId="8" fillId="8" borderId="0" xfId="0" applyNumberFormat="1" applyFont="1" applyFill="1" applyBorder="1" applyAlignment="1">
      <x:alignment vertical="center" wrapText="1"/>
    </x:xf>
    <x:xf numFmtId="201" fontId="8" fillId="8" borderId="0" xfId="0" applyNumberFormat="1" applyFont="1" applyFill="1" applyBorder="1" applyAlignment="1">
      <x:alignment vertical="center" wrapText="1"/>
    </x:xf>
    <x:xf numFmtId="201" fontId="9" fillId="6" borderId="0" xfId="0" applyNumberFormat="1" applyFont="1" applyFill="1" applyBorder="1" applyAlignment="1">
      <x:alignment vertical="center" wrapText="1"/>
    </x:xf>
    <x:xf numFmtId="201" fontId="10" fillId="6" borderId="0" xfId="0" applyNumberFormat="1" applyFont="1" applyFill="1" applyBorder="1" applyAlignment="1">
      <x:alignment vertical="center" wrapText="1"/>
    </x:xf>
    <x:xf numFmtId="202" fontId="9" fillId="6" borderId="0" xfId="0" applyNumberFormat="1" applyFont="1" applyFill="1" applyBorder="1" applyAlignment="1">
      <x:alignment vertical="center" wrapText="1"/>
    </x:xf>
    <x:xf numFmtId="202" fontId="10" fillId="6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201" fontId="16" fillId="0" borderId="0" xfId="0" applyNumberFormat="1" applyFont="1" applyFill="1" applyBorder="1" applyAlignment="1">
      <x:alignment wrapText="1"/>
    </x:xf>
    <x:xf numFmtId="0" fontId="17" fillId="5" borderId="0" xfId="0" applyNumberFormat="1" applyFont="1" applyFill="1" applyBorder="1"/>
    <x:xf numFmtId="0" fontId="17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20"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8A5A00"/>
      </x:font>
      <x:fill>
        <x:patternFill patternType="solid">
          <x:bgColor rgb="FFF0D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8A5A00"/>
      </x:font>
      <x:fill>
        <x:patternFill patternType="solid">
          <x:bgColor rgb="FFF0D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8A5A00"/>
      </x:font>
      <x:fill>
        <x:patternFill patternType="solid">
          <x:bgColor rgb="FFF0D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166534"/>
      </x:font>
      <x:fill>
        <x:patternFill patternType="solid">
          <x:bgColor rgb="E2F4E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  <x:dxf>
      <x:font>
        <x:b/>
        <x:color rgb="8A5A00"/>
      </x:font>
      <x:fill>
        <x:patternFill patternType="solid">
          <x:bgColor rgb="FFF0D8"/>
        </x:patternFill>
      </x:fill>
    </x:dxf>
    <x:dxf>
      <x:font>
        <x:b/>
        <x:color rgb="9B1C1C"/>
      </x:font>
      <x:fill>
        <x:patternFill patternType="solid">
          <x:bgColor rgb="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5e762a38e432f" /><Relationship Type="http://schemas.openxmlformats.org/officeDocument/2006/relationships/theme" Target="/xl/theme/theme1.xml" Id="Rc545799dbfd54536" /><Relationship Type="http://schemas.openxmlformats.org/officeDocument/2006/relationships/sharedStrings" Target="/xl/sharedStrings.xml" Id="R1d7fa121e71b434f" /><Relationship Type="http://schemas.openxmlformats.org/officeDocument/2006/relationships/worksheet" Target="/xl/worksheets/sheet1.xml" Id="R168317c9fb2c4325" /><Relationship Type="http://schemas.openxmlformats.org/officeDocument/2006/relationships/worksheet" Target="/xl/worksheets/sheet2.xml" Id="R6524876cdc9149dd" /><Relationship Type="http://schemas.openxmlformats.org/officeDocument/2006/relationships/worksheet" Target="/xl/worksheets/sheet3.xml" Id="R55c2082a95974445" /><Relationship Type="http://schemas.openxmlformats.org/officeDocument/2006/relationships/worksheet" Target="/xl/worksheets/sheet4.xml" Id="R8e471c5153a345c1" /><Relationship Type="http://schemas.openxmlformats.org/officeDocument/2006/relationships/worksheet" Target="/xl/worksheets/sheet5.xml" Id="R65d656f8de184826" /><Relationship Type="http://schemas.openxmlformats.org/officeDocument/2006/relationships/worksheet" Target="/xl/worksheets/sheet6.xml" Id="R4c6a4ab2d7bc4ba4" /><Relationship Type="http://schemas.openxmlformats.org/officeDocument/2006/relationships/worksheet" Target="/xl/worksheets/sheet7.xml" Id="Re79ef499640642f4" /><Relationship Type="http://schemas.openxmlformats.org/officeDocument/2006/relationships/worksheet" Target="/xl/worksheets/sheet8.xml" Id="R8a7ba7f29fdf424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b2b28cabdb94a9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Budget vs Forecast by Category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Revised Budget</c:v>
          </c:tx>
          <c:cat>
            <c:strRef>
              <c:f>'Job Summary'!$M$6:$M$13</c:f>
              <c:strCache>
                <c:ptCount val="0"/>
              </c:strCache>
            </c:strRef>
          </c:cat>
          <c:val>
            <c:numRef>
              <c:f>'Job Summary'!$N$6:$N$13</c:f>
              <c:numCache>
                <c:formatCode>$#,##0;[Red]($#,##0);-</c:formatCode>
                <c:ptCount val="0"/>
              </c:numCache>
            </c:numRef>
          </c:val>
        </c:ser>
        <c:ser>
          <c:idx val="1"/>
          <c:order val="1"/>
          <c:tx>
            <c:v>Forecast Final</c:v>
          </c:tx>
          <c:cat>
            <c:strRef>
              <c:f>'Job Summary'!$M$6:$M$13</c:f>
              <c:strCache>
                <c:ptCount val="0"/>
              </c:strCache>
            </c:strRef>
          </c:cat>
          <c:val>
            <c:numRef>
              <c:f>'Job Summary'!$O$6:$O$13</c:f>
              <c:numCache>
                <c:formatCode>$#,##0;[Red]($#,##0);-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16</xdr:col>
      <xdr:colOff>0</xdr:colOff>
      <xdr:row>4</xdr:row>
      <xdr:rowOff>0</xdr:rowOff>
    </xdr:from>
    <xdr:to>
      <xdr:col>24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b2b28cabdb94a9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BudgetTable" displayName="BudgetTable" ref="A6:M46" headerRowCount="1">
  <x:tableColumns count="13">
    <x:tableColumn id="1" name="Cost Code"/>
    <x:tableColumn id="2" name="Scope / Cost Item"/>
    <x:tableColumn id="3" name="Expense Category"/>
    <x:tableColumn id="4" name="Original Budget"/>
    <x:tableColumn id="5" name="Approved Internal Budget Changes"/>
    <x:tableColumn id="6" name="Revised Budget"/>
    <x:tableColumn id="7" name="Actual Cost"/>
    <x:tableColumn id="8" name="Open Commitments"/>
    <x:tableColumn id="9" name="Uncommitted ETC"/>
    <x:tableColumn id="10" name="Forecast Final Cost"/>
    <x:tableColumn id="11" name="Variance at Completion"/>
    <x:tableColumn id="12" name="Forecast Used %"/>
    <x:tableColumn id="13" name="Cost Risk"/>
  </x:tableColumns>
  <x:tableStyleInfo name="TableStyleMedium2" showRowStripes="1"/>
</x:table>
</file>

<file path=xl/tables/table2.xml><?xml version="1.0" encoding="utf-8"?>
<x:table xmlns:x="http://schemas.openxmlformats.org/spreadsheetml/2006/main" id="2" name="CommitmentsTable" displayName="CommitmentsTable" ref="A6:M56" headerRowCount="1">
  <x:tableColumns count="13">
    <x:tableColumn id="1" name="Commitment ID"/>
    <x:tableColumn id="2" name="Date"/>
    <x:tableColumn id="3" name="Vendor"/>
    <x:tableColumn id="4" name="Cost Code"/>
    <x:tableColumn id="5" name="Category"/>
    <x:tableColumn id="6" name="Description"/>
    <x:tableColumn id="7" name="Original Commitment"/>
    <x:tableColumn id="8" name="Approved Changes"/>
    <x:tableColumn id="9" name="Revised Commitment"/>
    <x:tableColumn id="10" name="Actual to Date"/>
    <x:tableColumn id="11" name="Open Commitment"/>
    <x:tableColumn id="12" name="Status"/>
    <x:tableColumn id="13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CostLogTable" displayName="CostLogTable" ref="A6:P106" headerRowCount="1">
  <x:tableColumns count="16">
    <x:tableColumn id="1" name="Date"/>
    <x:tableColumn id="2" name="Cost Entry ID"/>
    <x:tableColumn id="3" name="Commitment ID"/>
    <x:tableColumn id="4" name="Cost Code"/>
    <x:tableColumn id="5" name="Category"/>
    <x:tableColumn id="6" name="Vendor / Payee"/>
    <x:tableColumn id="7" name="Description"/>
    <x:tableColumn id="8" name="Invoice / Receipt / Reference"/>
    <x:tableColumn id="9" name="Entry Type"/>
    <x:tableColumn id="10" name="Cost Status"/>
    <x:tableColumn id="11" name="Entered Amount"/>
    <x:tableColumn id="12" name="Amount Paid"/>
    <x:tableColumn id="13" name="Net Cost"/>
    <x:tableColumn id="14" name="Balance Due"/>
    <x:tableColumn id="15" name="Receipt / File Reference"/>
    <x:tableColumn id="16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5a75c4821af426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90d7a604258c479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fae909ca8f604f0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11e058de734648e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8" customHeight="1">
      <x:c r="A1" s="4" t="str">
        <x:v>Construction Job Costing Template</x:v>
      </x:c>
      <x:c r="B1" s="4" t="str">
        <x:v>Construction Job Costing Template</x:v>
      </x:c>
      <x:c r="C1" s="4" t="str">
        <x:v>Construction Job Costing Template</x:v>
      </x:c>
      <x:c r="D1" s="4" t="str">
        <x:v>Construction Job Costing Template</x:v>
      </x:c>
      <x:c r="E1" s="4" t="str">
        <x:v>Construction Job Costing Template</x:v>
      </x:c>
      <x:c r="F1" s="4" t="str">
        <x:v>Construction Job Costing Template</x:v>
      </x:c>
      <x:c r="G1" s="4" t="str">
        <x:v>Construction Job Costing Template</x:v>
      </x:c>
      <x:c r="H1" s="4" t="str">
        <x:v>Construction Job Costing Template</x:v>
      </x:c>
    </x:row>
    <x:row r="2" ht="28" customHeight="1">
      <x:c r="A2" s="4" t="str">
        <x:v>Construction Job Costing Template</x:v>
      </x:c>
      <x:c r="B2" s="4" t="str">
        <x:v>Construction Job Costing Template</x:v>
      </x:c>
      <x:c r="C2" s="4" t="str">
        <x:v>Construction Job Costing Template</x:v>
      </x:c>
      <x:c r="D2" s="4" t="str">
        <x:v>Construction Job Costing Template</x:v>
      </x:c>
      <x:c r="E2" s="4" t="str">
        <x:v>Construction Job Costing Template</x:v>
      </x:c>
      <x:c r="F2" s="4" t="str">
        <x:v>Construction Job Costing Template</x:v>
      </x:c>
      <x:c r="G2" s="4" t="str">
        <x:v>Construction Job Costing Template</x:v>
      </x:c>
      <x:c r="H2" s="4" t="str">
        <x:v>Construction Job Costing Template</x:v>
      </x:c>
    </x:row>
    <x:row r="3" ht="30" customHeight="1">
      <x:c r="A3" s="8" t="str">
        <x:v>ProBuilder OS contractor resource · Version 1.0 · August 9, 2026</x:v>
      </x:c>
      <x:c r="B3" s="8" t="str">
        <x:v>ProBuilder OS contractor resource · Version 1.0 · August 9, 2026</x:v>
      </x:c>
      <x:c r="C3" s="8" t="str">
        <x:v>ProBuilder OS contractor resource · Version 1.0 · August 9, 2026</x:v>
      </x:c>
      <x:c r="D3" s="8" t="str">
        <x:v>ProBuilder OS contractor resource · Version 1.0 · August 9, 2026</x:v>
      </x:c>
      <x:c r="E3" s="8" t="str">
        <x:v>ProBuilder OS contractor resource · Version 1.0 · August 9, 2026</x:v>
      </x:c>
      <x:c r="F3" s="8" t="str">
        <x:v>ProBuilder OS contractor resource · Version 1.0 · August 9, 2026</x:v>
      </x:c>
      <x:c r="G3" s="8" t="str">
        <x:v>ProBuilder OS contractor resource · Version 1.0 · August 9, 2026</x:v>
      </x:c>
      <x:c r="H3" s="8" t="str">
        <x:v>ProBuilder OS contractor resource · Version 1.0 · August 9, 2026</x:v>
      </x:c>
    </x:row>
    <x:row r="5">
      <x:c r="A5" s="12" t="str">
        <x:v>Purpose</x:v>
      </x:c>
      <x:c r="B5" s="12" t="str">
        <x:v>Purpose</x:v>
      </x:c>
      <x:c r="C5" s="12" t="str">
        <x:v>Purpose</x:v>
      </x:c>
      <x:c r="D5" s="12" t="str">
        <x:v>Purpose</x:v>
      </x:c>
      <x:c r="E5" s="12" t="str">
        <x:v>Purpose</x:v>
      </x:c>
      <x:c r="F5" s="12" t="str">
        <x:v>Purpose</x:v>
      </x:c>
      <x:c r="G5" s="12" t="str">
        <x:v>Purpose</x:v>
      </x:c>
      <x:c r="H5" s="12" t="str">
        <x:v>Purpose</x:v>
      </x:c>
    </x:row>
    <x:row r="6">
      <x:c r="A6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B6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C6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D6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E6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F6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G6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H6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</x:row>
    <x:row r="7">
      <x:c r="A7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B7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C7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D7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E7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F7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G7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  <x:c r="H7" s="16" t="str">
        <x:v>Connect the approved internal cost budget to commitments, actual expenses, remaining estimates, forecast final cost, variance, revised project revenue, gross profit, and margin. Preserve a source-document reference for every cost entry.</x:v>
      </x:c>
    </x:row>
    <x:row r="9">
      <x:c r="A9" s="12" t="str">
        <x:v>Five-minute setup</x:v>
      </x:c>
      <x:c r="B9" s="12" t="str">
        <x:v>Five-minute setup</x:v>
      </x:c>
      <x:c r="C9" s="12" t="str">
        <x:v>Five-minute setup</x:v>
      </x:c>
      <x:c r="D9" s="12" t="str">
        <x:v>Five-minute setup</x:v>
      </x:c>
      <x:c r="E9" s="12" t="str">
        <x:v>Five-minute setup</x:v>
      </x:c>
      <x:c r="F9" s="12" t="str">
        <x:v>Five-minute setup</x:v>
      </x:c>
      <x:c r="G9" s="12" t="str">
        <x:v>Five-minute setup</x:v>
      </x:c>
      <x:c r="H9" s="12" t="str">
        <x:v>Five-minute setup</x:v>
      </x:c>
    </x:row>
    <x:row r="10">
      <x:c r="A10" s="23" t="str">
        <x:v>01</x:v>
      </x:c>
      <x:c r="B10" s="20" t="str">
        <x:v>Replace the sample project details, revenue, cost codes, and budget amounts.</x:v>
      </x:c>
      <x:c r="C10" s="20"/>
      <x:c r="D10" s="20"/>
      <x:c r="E10" s="20"/>
      <x:c r="F10" s="20"/>
      <x:c r="G10" s="20"/>
      <x:c r="H10" s="20"/>
    </x:row>
    <x:row r="11">
      <x:c r="A11" s="23" t="str">
        <x:v>02</x:v>
      </x:c>
      <x:c r="B11" s="20" t="str">
        <x:v>Record approved commitments before they become invoices or surprises.</x:v>
      </x:c>
      <x:c r="C11" s="20"/>
      <x:c r="D11" s="20"/>
      <x:c r="E11" s="20"/>
      <x:c r="F11" s="20"/>
      <x:c r="G11" s="20"/>
      <x:c r="H11" s="20"/>
    </x:row>
    <x:row r="12">
      <x:c r="A12" s="23" t="str">
        <x:v>03</x:v>
      </x:c>
      <x:c r="B12" s="20" t="str">
        <x:v>Log every cost from a source record using a valid cost code and unique entry ID.</x:v>
      </x:c>
      <x:c r="C12" s="20"/>
      <x:c r="D12" s="20"/>
      <x:c r="E12" s="20"/>
      <x:c r="F12" s="20"/>
      <x:c r="G12" s="20"/>
      <x:c r="H12" s="20"/>
    </x:row>
    <x:row r="13">
      <x:c r="A13" s="23" t="str">
        <x:v>04</x:v>
      </x:c>
      <x:c r="B13" s="20" t="str">
        <x:v>Update uncommitted estimate-to-complete amounts from current field and purchasing knowledge.</x:v>
      </x:c>
      <x:c r="C13" s="20"/>
      <x:c r="D13" s="20"/>
      <x:c r="E13" s="20"/>
      <x:c r="F13" s="20"/>
      <x:c r="G13" s="20"/>
      <x:c r="H13" s="20"/>
    </x:row>
    <x:row r="14">
      <x:c r="A14" s="23" t="str">
        <x:v>05</x:v>
      </x:c>
      <x:c r="B14" s="20" t="str">
        <x:v>Review Job Summary and resolve every Checks exception before relying on the forecast.</x:v>
      </x:c>
      <x:c r="C14" s="20"/>
      <x:c r="D14" s="20"/>
      <x:c r="E14" s="20"/>
      <x:c r="F14" s="20"/>
      <x:c r="G14" s="20"/>
      <x:c r="H14" s="20"/>
    </x:row>
    <x:row r="16">
      <x:c r="A16" s="12" t="str">
        <x:v>Workbook legend</x:v>
      </x:c>
      <x:c r="B16" s="12" t="str">
        <x:v>Workbook legend</x:v>
      </x:c>
      <x:c r="C16" s="12" t="str">
        <x:v>Workbook legend</x:v>
      </x:c>
      <x:c r="D16" s="12" t="str">
        <x:v>Workbook legend</x:v>
      </x:c>
      <x:c r="E16" s="12" t="str">
        <x:v>Workbook legend</x:v>
      </x:c>
      <x:c r="F16" s="12" t="str">
        <x:v>Workbook legend</x:v>
      </x:c>
      <x:c r="G16" s="12" t="str">
        <x:v>Workbook legend</x:v>
      </x:c>
      <x:c r="H16" s="12" t="str">
        <x:v>Workbook legend</x:v>
      </x:c>
    </x:row>
    <x:row r="17">
      <x:c r="A17" s="26" t="str">
        <x:v>Editable input</x:v>
      </x:c>
      <x:c r="B17" s="28" t="str">
        <x:v>Blue text / light-blue fill</x:v>
      </x:c>
      <x:c r="C17" s="28"/>
      <x:c r="D17" s="28"/>
      <x:c r="E17" s="26" t="str">
        <x:v>Formula</x:v>
      </x:c>
      <x:c r="F17" s="29" t="str">
        <x:v>Black text</x:v>
      </x:c>
      <x:c r="G17" s="29"/>
      <x:c r="H17" s="29"/>
    </x:row>
    <x:row r="18">
      <x:c r="A18" s="26" t="str">
        <x:v>Cross-sheet formula</x:v>
      </x:c>
      <x:c r="B18" s="30" t="str">
        <x:v>Green text</x:v>
      </x:c>
      <x:c r="C18" s="30"/>
      <x:c r="D18" s="30"/>
      <x:c r="E18" s="26" t="str">
        <x:v>Attention</x:v>
      </x:c>
      <x:c r="F18" s="26" t="str">
        <x:v>Gold or red status</x:v>
      </x:c>
      <x:c r="G18" s="26"/>
      <x:c r="H18" s="26"/>
    </x:row>
    <x:row r="19">
      <x:c r="A19" s="26" t="str">
        <x:v>Sample data</x:v>
      </x:c>
      <x:c r="B19" s="26" t="str">
        <x:v>Illustrative only—replace before use</x:v>
      </x:c>
      <x:c r="C19" s="26"/>
      <x:c r="D19" s="26"/>
      <x:c r="E19" s="26" t="str">
        <x:v>Source record</x:v>
      </x:c>
      <x:c r="F19" s="26" t="str">
        <x:v>Keep the underlying document</x:v>
      </x:c>
      <x:c r="G19" s="26"/>
      <x:c r="H19" s="26"/>
    </x:row>
    <x:row r="21">
      <x:c r="A21" s="12" t="str">
        <x:v>Limitations and professional review</x:v>
      </x:c>
      <x:c r="B21" s="12" t="str">
        <x:v>Limitations and professional review</x:v>
      </x:c>
      <x:c r="C21" s="12" t="str">
        <x:v>Limitations and professional review</x:v>
      </x:c>
      <x:c r="D21" s="12" t="str">
        <x:v>Limitations and professional review</x:v>
      </x:c>
      <x:c r="E21" s="12" t="str">
        <x:v>Limitations and professional review</x:v>
      </x:c>
      <x:c r="F21" s="12" t="str">
        <x:v>Limitations and professional review</x:v>
      </x:c>
      <x:c r="G21" s="12" t="str">
        <x:v>Limitations and professional review</x:v>
      </x:c>
      <x:c r="H21" s="12" t="str">
        <x:v>Limitations and professional review</x:v>
      </x:c>
    </x:row>
    <x:row r="22">
      <x:c r="A22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B22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C22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D22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E22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F22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G22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H22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</x:row>
    <x:row r="23">
      <x:c r="A23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B23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C23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D23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E23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F23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G23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H23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</x:row>
    <x:row r="24">
      <x:c r="A24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B24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C24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D24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E24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F24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G24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  <x:c r="H24" s="34" t="str">
        <x:v>This workbook is an operational planning aid, not a general ledger, payroll record, tax return, audited statement, or legal/accounting opinion. Confirm cost definitions, labor burden, tax treatment, overhead, contingency, retention, and recordkeeping with qualified professionals. Preserve all supporting records.</x:v>
      </x:c>
    </x:row>
    <x:row r="26">
      <x:c r="A26" s="12" t="str">
        <x:v>How this relates to ProBuilder OS</x:v>
      </x:c>
      <x:c r="B26" s="12" t="str">
        <x:v>How this relates to ProBuilder OS</x:v>
      </x:c>
      <x:c r="C26" s="12" t="str">
        <x:v>How this relates to ProBuilder OS</x:v>
      </x:c>
      <x:c r="D26" s="12" t="str">
        <x:v>How this relates to ProBuilder OS</x:v>
      </x:c>
      <x:c r="E26" s="12" t="str">
        <x:v>How this relates to ProBuilder OS</x:v>
      </x:c>
      <x:c r="F26" s="12" t="str">
        <x:v>How this relates to ProBuilder OS</x:v>
      </x:c>
      <x:c r="G26" s="12" t="str">
        <x:v>How this relates to ProBuilder OS</x:v>
      </x:c>
      <x:c r="H26" s="12" t="str">
        <x:v>How this relates to ProBuilder OS</x:v>
      </x:c>
    </x:row>
    <x:row r="27">
      <x:c r="A27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B27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C27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D27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E27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F27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G27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H27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</x:row>
    <x:row r="28">
      <x:c r="A28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B28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C28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D28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E28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F28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G28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H28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</x:row>
    <x:row r="29">
      <x:c r="A29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B29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C29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D29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E29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F29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G29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  <x:c r="H29" s="37" t="str">
        <x:v>ProBuilder OS currently tracks contract value, payments, approved changes, recorded expenses, core cost categories, gross profit, and current margin. This standalone workbook adds a granular cost-code, commitment, and estimate-to-complete planning layer. Workbook rows do not automatically import, synchronize, or map into ProBuilder OS.</x:v>
      </x:c>
    </x:row>
  </x:sheetData>
  <x:mergeCells>
    <x:mergeCell ref="A1:H2"/>
    <x:mergeCell ref="A3:H3"/>
    <x:mergeCell ref="A5:H5"/>
    <x:mergeCell ref="A6:H7"/>
    <x:mergeCell ref="A9:H9"/>
    <x:mergeCell ref="B10:H10"/>
    <x:mergeCell ref="B11:H11"/>
    <x:mergeCell ref="B12:H12"/>
    <x:mergeCell ref="B13:H13"/>
    <x:mergeCell ref="B14:H14"/>
    <x:mergeCell ref="A16:H16"/>
    <x:mergeCell ref="B17:D17"/>
    <x:mergeCell ref="F17:H17"/>
    <x:mergeCell ref="B18:D18"/>
    <x:mergeCell ref="F18:H18"/>
    <x:mergeCell ref="B19:D19"/>
    <x:mergeCell ref="F19:H19"/>
    <x:mergeCell ref="A21:H21"/>
    <x:mergeCell ref="A22:H24"/>
    <x:mergeCell ref="A26:H26"/>
    <x:mergeCell ref="A27:H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28" customHeight="1">
      <x:c r="A1" s="4" t="str">
        <x:v>Project Setup</x:v>
      </x:c>
      <x:c r="B1" s="4" t="str">
        <x:v>Project Setup</x:v>
      </x:c>
      <x:c r="C1" s="4" t="str">
        <x:v>Project Setup</x:v>
      </x:c>
      <x:c r="D1" s="4" t="str">
        <x:v>Project Setup</x:v>
      </x:c>
      <x:c r="E1" s="4" t="str">
        <x:v>Project Setup</x:v>
      </x:c>
      <x:c r="F1" s="4" t="str">
        <x:v>Project Setup</x:v>
      </x:c>
    </x:row>
    <x:row r="2" ht="28" customHeight="1">
      <x:c r="A2" s="4" t="str">
        <x:v>Project Setup</x:v>
      </x:c>
      <x:c r="B2" s="4" t="str">
        <x:v>Project Setup</x:v>
      </x:c>
      <x:c r="C2" s="4" t="str">
        <x:v>Project Setup</x:v>
      </x:c>
      <x:c r="D2" s="4" t="str">
        <x:v>Project Setup</x:v>
      </x:c>
      <x:c r="E2" s="4" t="str">
        <x:v>Project Setup</x:v>
      </x:c>
      <x:c r="F2" s="4" t="str">
        <x:v>Project Setup</x:v>
      </x:c>
    </x:row>
    <x:row r="3" ht="30" customHeight="1">
      <x:c r="A3" s="8" t="str">
        <x:v>Blue cells are editable. Keep approved client revenue changes separate from internal budget changes.</x:v>
      </x:c>
      <x:c r="B3" s="8" t="str">
        <x:v>Blue cells are editable. Keep approved client revenue changes separate from internal budget changes.</x:v>
      </x:c>
      <x:c r="C3" s="8" t="str">
        <x:v>Blue cells are editable. Keep approved client revenue changes separate from internal budget changes.</x:v>
      </x:c>
      <x:c r="D3" s="8" t="str">
        <x:v>Blue cells are editable. Keep approved client revenue changes separate from internal budget changes.</x:v>
      </x:c>
      <x:c r="E3" s="8" t="str">
        <x:v>Blue cells are editable. Keep approved client revenue changes separate from internal budget changes.</x:v>
      </x:c>
      <x:c r="F3" s="8" t="str">
        <x:v>Blue cells are editable. Keep approved client revenue changes separate from internal budget changes.</x:v>
      </x:c>
    </x:row>
    <x:row r="5">
      <x:c r="A5" s="45" t="str">
        <x:v>Project name</x:v>
      </x:c>
      <x:c r="B5" s="28" t="str">
        <x:v>Example Residence</x:v>
      </x:c>
    </x:row>
    <x:row r="6">
      <x:c r="A6" s="45" t="str">
        <x:v>Client</x:v>
      </x:c>
      <x:c r="B6" s="28" t="str">
        <x:v>Example Client</x:v>
      </x:c>
    </x:row>
    <x:row r="7">
      <x:c r="A7" s="45" t="str">
        <x:v>Project address</x:v>
      </x:c>
      <x:c r="B7" s="28" t="str">
        <x:v>123 Example Street</x:v>
      </x:c>
    </x:row>
    <x:row r="8">
      <x:c r="A8" s="45" t="str">
        <x:v>Project manager</x:v>
      </x:c>
      <x:c r="B8" s="28" t="str">
        <x:v>Project Manager</x:v>
      </x:c>
    </x:row>
    <x:row r="9">
      <x:c r="A9" s="45" t="str">
        <x:v>Job-costing status date</x:v>
      </x:c>
      <x:c r="B9" s="46" t="n">
        <x:v>46295.5</x:v>
      </x:c>
    </x:row>
    <x:row r="10">
      <x:c r="A10" s="45" t="str">
        <x:v>Original contract amount</x:v>
      </x:c>
      <x:c r="B10" s="47" t="n">
        <x:v>650000</x:v>
      </x:c>
    </x:row>
    <x:row r="11">
      <x:c r="A11" s="45" t="str">
        <x:v>Approved client change orders</x:v>
      </x:c>
      <x:c r="B11" s="47" t="n">
        <x:v>25000</x:v>
      </x:c>
    </x:row>
    <x:row r="12">
      <x:c r="A12" s="45" t="str">
        <x:v>Revised contract value</x:v>
      </x:c>
      <x:c r="B12" s="48" t="n">
        <x:f>SUM(B10:B11)</x:f>
        <x:v>675000</x:v>
      </x:c>
    </x:row>
    <x:row r="13">
      <x:c r="A13" s="45" t="str">
        <x:v>Accounting / forecast basis</x:v>
      </x:c>
      <x:c r="B13" s="28" t="str">
        <x:v>Operational accrual-style project forecast; confirm company policy</x:v>
      </x:c>
    </x:row>
    <x:row r="15">
      <x:c r="A15" s="12" t="str">
        <x:v>Cost policy notes</x:v>
      </x:c>
      <x:c r="B15" s="12" t="str">
        <x:v>Cost policy notes</x:v>
      </x:c>
      <x:c r="C15" s="12" t="str">
        <x:v>Cost policy notes</x:v>
      </x:c>
      <x:c r="D15" s="12" t="str">
        <x:v>Cost policy notes</x:v>
      </x:c>
      <x:c r="E15" s="12" t="str">
        <x:v>Cost policy notes</x:v>
      </x:c>
      <x:c r="F15" s="12" t="str">
        <x:v>Cost policy notes</x:v>
      </x:c>
    </x:row>
    <x:row r="16">
      <x:c r="A16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B16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C16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D16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E16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F16" s="43" t="str">
        <x:v>Document how the company treats labor burden, taxes, overhead, contingency, equipment, owner compensation, credits, retention, commitments, and estimate-to-complete. Do not invent amounts the company has not approved.</x:v>
      </x:c>
    </x:row>
    <x:row r="17">
      <x:c r="A17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B17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C17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D17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E17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F17" s="43" t="str">
        <x:v>Document how the company treats labor burden, taxes, overhead, contingency, equipment, owner compensation, credits, retention, commitments, and estimate-to-complete. Do not invent amounts the company has not approved.</x:v>
      </x:c>
    </x:row>
    <x:row r="18">
      <x:c r="A18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B18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C18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D18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E18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F18" s="43" t="str">
        <x:v>Document how the company treats labor burden, taxes, overhead, contingency, equipment, owner compensation, credits, retention, commitments, and estimate-to-complete. Do not invent amounts the company has not approved.</x:v>
      </x:c>
    </x:row>
    <x:row r="19">
      <x:c r="A19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B19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C19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D19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E19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F19" s="43" t="str">
        <x:v>Document how the company treats labor burden, taxes, overhead, contingency, equipment, owner compensation, credits, retention, commitments, and estimate-to-complete. Do not invent amounts the company has not approved.</x:v>
      </x:c>
    </x:row>
    <x:row r="20">
      <x:c r="A20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B20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C20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D20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E20" s="43" t="str">
        <x:v>Document how the company treats labor burden, taxes, overhead, contingency, equipment, owner compensation, credits, retention, commitments, and estimate-to-complete. Do not invent amounts the company has not approved.</x:v>
      </x:c>
      <x:c r="F20" s="43" t="str">
        <x:v>Document how the company treats labor burden, taxes, overhead, contingency, equipment, owner compensation, credits, retention, commitments, and estimate-to-complete. Do not invent amounts the company has not approved.</x:v>
      </x:c>
    </x:row>
  </x:sheetData>
  <x:mergeCells>
    <x:mergeCell ref="A1:F2"/>
    <x:mergeCell ref="A3:F3"/>
    <x:mergeCell ref="A15:F15"/>
    <x:mergeCell ref="A16:F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8" hidden="0" customWidth="1"/>
    <x:col min="3" max="3" width="35" hidden="0" customWidth="1"/>
    <x:col min="4" max="4" width="35" hidden="0" customWidth="1"/>
    <x:col min="6" max="6" width="20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3" max="13" width="20" hidden="0" customWidth="1"/>
    <x:col min="14" max="14" width="17" hidden="0" customWidth="1"/>
    <x:col min="15" max="15" width="17" hidden="0" customWidth="1"/>
  </x:cols>
  <x:sheetData>
    <x:row r="1" ht="28" customHeight="1">
      <x:c r="A1" s="4" t="str">
        <x:v>Job Summary</x:v>
      </x:c>
      <x:c r="B1" s="4" t="str">
        <x:v>Job Summary</x:v>
      </x:c>
      <x:c r="C1" s="4" t="str">
        <x:v>Job Summary</x:v>
      </x:c>
      <x:c r="D1" s="4" t="str">
        <x:v>Job Summary</x:v>
      </x:c>
      <x:c r="E1" s="4" t="str">
        <x:v>Job Summary</x:v>
      </x:c>
      <x:c r="F1" s="4" t="str">
        <x:v>Job Summary</x:v>
      </x:c>
      <x:c r="G1" s="4" t="str">
        <x:v>Job Summary</x:v>
      </x:c>
      <x:c r="H1" s="4" t="str">
        <x:v>Job Summary</x:v>
      </x:c>
      <x:c r="I1" s="4" t="str">
        <x:v>Job Summary</x:v>
      </x:c>
      <x:c r="J1" s="4" t="str">
        <x:v>Job Summary</x:v>
      </x:c>
      <x:c r="K1" s="4" t="str">
        <x:v>Job Summary</x:v>
      </x:c>
      <x:c r="L1" s="4" t="str">
        <x:v>Job Summary</x:v>
      </x:c>
      <x:c r="M1" s="4" t="str">
        <x:v>Job Summary</x:v>
      </x:c>
      <x:c r="N1" s="4" t="str">
        <x:v>Job Summary</x:v>
      </x:c>
      <x:c r="O1" s="4" t="str">
        <x:v>Job Summary</x:v>
      </x:c>
      <x:c r="P1" s="4" t="str">
        <x:v>Job Summary</x:v>
      </x:c>
      <x:c r="Q1" s="4" t="str">
        <x:v>Job Summary</x:v>
      </x:c>
      <x:c r="R1" s="4" t="str">
        <x:v>Job Summary</x:v>
      </x:c>
      <x:c r="S1" s="4" t="str">
        <x:v>Job Summary</x:v>
      </x:c>
      <x:c r="T1" s="4" t="str">
        <x:v>Job Summary</x:v>
      </x:c>
      <x:c r="U1" s="4" t="str">
        <x:v>Job Summary</x:v>
      </x:c>
      <x:c r="V1" s="4" t="str">
        <x:v>Job Summary</x:v>
      </x:c>
      <x:c r="W1" s="4" t="str">
        <x:v>Job Summary</x:v>
      </x:c>
      <x:c r="X1" s="4" t="str">
        <x:v>Job Summary</x:v>
      </x:c>
    </x:row>
    <x:row r="2" ht="28" customHeight="1">
      <x:c r="A2" s="4" t="str">
        <x:v>Job Summary</x:v>
      </x:c>
      <x:c r="B2" s="4" t="str">
        <x:v>Job Summary</x:v>
      </x:c>
      <x:c r="C2" s="4" t="str">
        <x:v>Job Summary</x:v>
      </x:c>
      <x:c r="D2" s="4" t="str">
        <x:v>Job Summary</x:v>
      </x:c>
      <x:c r="E2" s="4" t="str">
        <x:v>Job Summary</x:v>
      </x:c>
      <x:c r="F2" s="4" t="str">
        <x:v>Job Summary</x:v>
      </x:c>
      <x:c r="G2" s="4" t="str">
        <x:v>Job Summary</x:v>
      </x:c>
      <x:c r="H2" s="4" t="str">
        <x:v>Job Summary</x:v>
      </x:c>
      <x:c r="I2" s="4" t="str">
        <x:v>Job Summary</x:v>
      </x:c>
      <x:c r="J2" s="4" t="str">
        <x:v>Job Summary</x:v>
      </x:c>
      <x:c r="K2" s="4" t="str">
        <x:v>Job Summary</x:v>
      </x:c>
      <x:c r="L2" s="4" t="str">
        <x:v>Job Summary</x:v>
      </x:c>
      <x:c r="M2" s="4" t="str">
        <x:v>Job Summary</x:v>
      </x:c>
      <x:c r="N2" s="4" t="str">
        <x:v>Job Summary</x:v>
      </x:c>
      <x:c r="O2" s="4" t="str">
        <x:v>Job Summary</x:v>
      </x:c>
      <x:c r="P2" s="4" t="str">
        <x:v>Job Summary</x:v>
      </x:c>
      <x:c r="Q2" s="4" t="str">
        <x:v>Job Summary</x:v>
      </x:c>
      <x:c r="R2" s="4" t="str">
        <x:v>Job Summary</x:v>
      </x:c>
      <x:c r="S2" s="4" t="str">
        <x:v>Job Summary</x:v>
      </x:c>
      <x:c r="T2" s="4" t="str">
        <x:v>Job Summary</x:v>
      </x:c>
      <x:c r="U2" s="4" t="str">
        <x:v>Job Summary</x:v>
      </x:c>
      <x:c r="V2" s="4" t="str">
        <x:v>Job Summary</x:v>
      </x:c>
      <x:c r="W2" s="4" t="str">
        <x:v>Job Summary</x:v>
      </x:c>
      <x:c r="X2" s="4" t="str">
        <x:v>Job Summary</x:v>
      </x:c>
    </x:row>
    <x:row r="3" ht="30" customHeight="1">
      <x:c r="A3" s="8" t="str">
        <x:v>Formula-driven operating forecast. Resolve Checks and reconcile with accounting/source records before decisions.</x:v>
      </x:c>
      <x:c r="B3" s="8" t="str">
        <x:v>Formula-driven operating forecast. Resolve Checks and reconcile with accounting/source records before decisions.</x:v>
      </x:c>
      <x:c r="C3" s="8" t="str">
        <x:v>Formula-driven operating forecast. Resolve Checks and reconcile with accounting/source records before decisions.</x:v>
      </x:c>
      <x:c r="D3" s="8" t="str">
        <x:v>Formula-driven operating forecast. Resolve Checks and reconcile with accounting/source records before decisions.</x:v>
      </x:c>
      <x:c r="E3" s="8" t="str">
        <x:v>Formula-driven operating forecast. Resolve Checks and reconcile with accounting/source records before decisions.</x:v>
      </x:c>
      <x:c r="F3" s="8" t="str">
        <x:v>Formula-driven operating forecast. Resolve Checks and reconcile with accounting/source records before decisions.</x:v>
      </x:c>
      <x:c r="G3" s="8" t="str">
        <x:v>Formula-driven operating forecast. Resolve Checks and reconcile with accounting/source records before decisions.</x:v>
      </x:c>
      <x:c r="H3" s="8" t="str">
        <x:v>Formula-driven operating forecast. Resolve Checks and reconcile with accounting/source records before decisions.</x:v>
      </x:c>
      <x:c r="I3" s="8" t="str">
        <x:v>Formula-driven operating forecast. Resolve Checks and reconcile with accounting/source records before decisions.</x:v>
      </x:c>
      <x:c r="J3" s="8" t="str">
        <x:v>Formula-driven operating forecast. Resolve Checks and reconcile with accounting/source records before decisions.</x:v>
      </x:c>
      <x:c r="K3" s="8" t="str">
        <x:v>Formula-driven operating forecast. Resolve Checks and reconcile with accounting/source records before decisions.</x:v>
      </x:c>
      <x:c r="L3" s="8" t="str">
        <x:v>Formula-driven operating forecast. Resolve Checks and reconcile with accounting/source records before decisions.</x:v>
      </x:c>
      <x:c r="M3" s="8" t="str">
        <x:v>Formula-driven operating forecast. Resolve Checks and reconcile with accounting/source records before decisions.</x:v>
      </x:c>
      <x:c r="N3" s="8" t="str">
        <x:v>Formula-driven operating forecast. Resolve Checks and reconcile with accounting/source records before decisions.</x:v>
      </x:c>
      <x:c r="O3" s="8" t="str">
        <x:v>Formula-driven operating forecast. Resolve Checks and reconcile with accounting/source records before decisions.</x:v>
      </x:c>
      <x:c r="P3" s="8" t="str">
        <x:v>Formula-driven operating forecast. Resolve Checks and reconcile with accounting/source records before decisions.</x:v>
      </x:c>
      <x:c r="Q3" s="8" t="str">
        <x:v>Formula-driven operating forecast. Resolve Checks and reconcile with accounting/source records before decisions.</x:v>
      </x:c>
      <x:c r="R3" s="8" t="str">
        <x:v>Formula-driven operating forecast. Resolve Checks and reconcile with accounting/source records before decisions.</x:v>
      </x:c>
      <x:c r="S3" s="8" t="str">
        <x:v>Formula-driven operating forecast. Resolve Checks and reconcile with accounting/source records before decisions.</x:v>
      </x:c>
      <x:c r="T3" s="8" t="str">
        <x:v>Formula-driven operating forecast. Resolve Checks and reconcile with accounting/source records before decisions.</x:v>
      </x:c>
      <x:c r="U3" s="8" t="str">
        <x:v>Formula-driven operating forecast. Resolve Checks and reconcile with accounting/source records before decisions.</x:v>
      </x:c>
      <x:c r="V3" s="8" t="str">
        <x:v>Formula-driven operating forecast. Resolve Checks and reconcile with accounting/source records before decisions.</x:v>
      </x:c>
      <x:c r="W3" s="8" t="str">
        <x:v>Formula-driven operating forecast. Resolve Checks and reconcile with accounting/source records before decisions.</x:v>
      </x:c>
      <x:c r="X3" s="8" t="str">
        <x:v>Formula-driven operating forecast. Resolve Checks and reconcile with accounting/source records before decisions.</x:v>
      </x:c>
    </x:row>
    <x:row r="5" ht="32" customHeight="1">
      <x:c r="A5" s="40" t="str">
        <x:v>Metric</x:v>
      </x:c>
      <x:c r="B5" s="40" t="str">
        <x:v>Value</x:v>
      </x:c>
      <x:c r="C5" s="40" t="str">
        <x:v>Meaning</x:v>
      </x:c>
      <x:c r="D5" s="40" t="str">
        <x:v>Management question</x:v>
      </x:c>
      <x:c r="F5" s="40" t="str">
        <x:v>Category</x:v>
      </x:c>
      <x:c r="G5" s="40" t="str">
        <x:v>Revised Budget</x:v>
      </x:c>
      <x:c r="H5" s="40" t="str">
        <x:v>Actual</x:v>
      </x:c>
      <x:c r="I5" s="40" t="str">
        <x:v>Open Commitments</x:v>
      </x:c>
      <x:c r="J5" s="40" t="str">
        <x:v>Uncommitted ETC</x:v>
      </x:c>
      <x:c r="K5" s="40" t="str">
        <x:v>Forecast Final</x:v>
      </x:c>
      <x:c r="M5" s="40" t="str">
        <x:v>Category</x:v>
      </x:c>
      <x:c r="N5" s="40" t="str">
        <x:v>Revised Budget</x:v>
      </x:c>
      <x:c r="O5" s="40" t="str">
        <x:v>Forecast Final</x:v>
      </x:c>
    </x:row>
    <x:row r="6">
      <x:c r="A6" s="45" t="str">
        <x:v>Revised contract value</x:v>
      </x:c>
      <x:c r="B6" s="49" t="n">
        <x:f>'Project Setup'!$B$12</x:f>
        <x:v>675000</x:v>
      </x:c>
      <x:c r="C6" s="26" t="str">
        <x:v>Original contract plus approved client changes</x:v>
      </x:c>
      <x:c r="D6" s="26" t="str">
        <x:v>Is all approved revenue documented?</x:v>
      </x:c>
      <x:c r="F6" s="26" t="str">
        <x:v>Labor</x:v>
      </x:c>
      <x:c r="G6" s="49" t="n">
        <x:f>SUMIF(Budget!$C$7:$C$46,F6,Budget!$F$7:$F$46)</x:f>
        <x:v>66000</x:v>
      </x:c>
      <x:c r="H6" s="49" t="n">
        <x:f>SUMIF(Budget!$C$7:$C$46,F6,Budget!$G$7:$G$46)</x:f>
        <x:v>22500</x:v>
      </x:c>
      <x:c r="I6" s="49" t="n">
        <x:f>SUMIF(Budget!$C$7:$C$46,F6,Budget!$H$7:$H$46)</x:f>
        <x:v>36000</x:v>
      </x:c>
      <x:c r="J6" s="49" t="n">
        <x:f>SUMIF(Budget!$C$7:$C$46,F6,Budget!$I$7:$I$46)</x:f>
        <x:v>8000</x:v>
      </x:c>
      <x:c r="K6" s="49" t="n">
        <x:f>SUMIF(Budget!$C$7:$C$46,F6,Budget!$J$7:$J$46)</x:f>
        <x:v>66500</x:v>
      </x:c>
      <x:c r="M6" s="53" t="str">
        <x:v>Labor</x:v>
      </x:c>
      <x:c r="N6" s="54" t="n">
        <x:f>G6</x:f>
        <x:v>66000</x:v>
      </x:c>
      <x:c r="O6" s="54" t="n">
        <x:f>K6</x:f>
        <x:v>66500</x:v>
      </x:c>
    </x:row>
    <x:row r="7">
      <x:c r="A7" s="45" t="str">
        <x:v>Revised cost budget</x:v>
      </x:c>
      <x:c r="B7" s="49" t="n">
        <x:f>SUM(Budget!$F$7:$F$46)</x:f>
        <x:v>749000</x:v>
      </x:c>
      <x:c r="C7" s="26" t="str">
        <x:v>Original internal budget plus approved budget changes</x:v>
      </x:c>
      <x:c r="D7" s="26" t="str">
        <x:v>Does the cost baseline reflect current scope?</x:v>
      </x:c>
      <x:c r="F7" s="26" t="str">
        <x:v>Materials</x:v>
      </x:c>
      <x:c r="G7" s="49" t="n">
        <x:f>SUMIF(Budget!$C$7:$C$46,F7,Budget!$F$7:$F$46)</x:f>
        <x:v>272000</x:v>
      </x:c>
      <x:c r="H7" s="49" t="n">
        <x:f>SUMIF(Budget!$C$7:$C$46,F7,Budget!$G$7:$G$46)</x:f>
        <x:v>44500</x:v>
      </x:c>
      <x:c r="I7" s="49" t="n">
        <x:f>SUMIF(Budget!$C$7:$C$46,F7,Budget!$H$7:$H$46)</x:f>
        <x:v>83500</x:v>
      </x:c>
      <x:c r="J7" s="49" t="n">
        <x:f>SUMIF(Budget!$C$7:$C$46,F7,Budget!$I$7:$I$46)</x:f>
        <x:v>29000</x:v>
      </x:c>
      <x:c r="K7" s="49" t="n">
        <x:f>SUMIF(Budget!$C$7:$C$46,F7,Budget!$J$7:$J$46)</x:f>
        <x:v>157000</x:v>
      </x:c>
      <x:c r="M7" s="53" t="str">
        <x:v>Materials</x:v>
      </x:c>
      <x:c r="N7" s="54" t="n">
        <x:f>G7</x:f>
        <x:v>272000</x:v>
      </x:c>
      <x:c r="O7" s="54" t="n">
        <x:f>K7</x:f>
        <x:v>157000</x:v>
      </x:c>
    </x:row>
    <x:row r="8">
      <x:c r="A8" s="45" t="str">
        <x:v>Actual cost</x:v>
      </x:c>
      <x:c r="B8" s="49" t="n">
        <x:f>SUM(Budget!$G$7:$G$46)</x:f>
        <x:v>161300</x:v>
      </x:c>
      <x:c r="C8" s="26" t="str">
        <x:v>Net recorded project cost</x:v>
      </x:c>
      <x:c r="D8" s="26" t="str">
        <x:v>Are all source records posted?</x:v>
      </x:c>
      <x:c r="F8" s="26" t="str">
        <x:v>Subcontractors</x:v>
      </x:c>
      <x:c r="G8" s="49" t="n">
        <x:f>SUMIF(Budget!$C$7:$C$46,F8,Budget!$F$7:$F$46)</x:f>
        <x:v>366500</x:v>
      </x:c>
      <x:c r="H8" s="49" t="n">
        <x:f>SUMIF(Budget!$C$7:$C$46,F8,Budget!$G$7:$G$46)</x:f>
        <x:v>70000</x:v>
      </x:c>
      <x:c r="I8" s="49" t="n">
        <x:f>SUMIF(Budget!$C$7:$C$46,F8,Budget!$H$7:$H$46)</x:f>
        <x:v>112500</x:v>
      </x:c>
      <x:c r="J8" s="49" t="n">
        <x:f>SUMIF(Budget!$C$7:$C$46,F8,Budget!$I$7:$I$46)</x:f>
        <x:v>32500</x:v>
      </x:c>
      <x:c r="K8" s="49" t="n">
        <x:f>SUMIF(Budget!$C$7:$C$46,F8,Budget!$J$7:$J$46)</x:f>
        <x:v>215000</x:v>
      </x:c>
      <x:c r="M8" s="53" t="str">
        <x:v>Subs</x:v>
      </x:c>
      <x:c r="N8" s="54" t="n">
        <x:f>G8</x:f>
        <x:v>366500</x:v>
      </x:c>
      <x:c r="O8" s="54" t="n">
        <x:f>K8</x:f>
        <x:v>215000</x:v>
      </x:c>
    </x:row>
    <x:row r="9">
      <x:c r="A9" s="45" t="str">
        <x:v>Open commitments</x:v>
      </x:c>
      <x:c r="B9" s="49" t="n">
        <x:f>SUM(Budget!$H$7:$H$46)</x:f>
        <x:v>232000</x:v>
      </x:c>
      <x:c r="C9" s="26" t="str">
        <x:v>Unspent active vendor/subcontract obligations</x:v>
      </x:c>
      <x:c r="D9" s="26" t="str">
        <x:v>Are commitments current and approved?</x:v>
      </x:c>
      <x:c r="F9" s="26" t="str">
        <x:v>Permits</x:v>
      </x:c>
      <x:c r="G9" s="49" t="n">
        <x:f>SUMIF(Budget!$C$7:$C$46,F9,Budget!$F$7:$F$46)</x:f>
        <x:v>23500</x:v>
      </x:c>
      <x:c r="H9" s="49" t="n">
        <x:f>SUMIF(Budget!$C$7:$C$46,F9,Budget!$G$7:$G$46)</x:f>
        <x:v>22500</x:v>
      </x:c>
      <x:c r="I9" s="49" t="n">
        <x:f>SUMIF(Budget!$C$7:$C$46,F9,Budget!$H$7:$H$46)</x:f>
        <x:v>0</x:v>
      </x:c>
      <x:c r="J9" s="49" t="n">
        <x:f>SUMIF(Budget!$C$7:$C$46,F9,Budget!$I$7:$I$46)</x:f>
        <x:v>1000</x:v>
      </x:c>
      <x:c r="K9" s="49" t="n">
        <x:f>SUMIF(Budget!$C$7:$C$46,F9,Budget!$J$7:$J$46)</x:f>
        <x:v>23500</x:v>
      </x:c>
      <x:c r="M9" s="53" t="str">
        <x:v>Permits</x:v>
      </x:c>
      <x:c r="N9" s="54" t="n">
        <x:f>G9</x:f>
        <x:v>23500</x:v>
      </x:c>
      <x:c r="O9" s="54" t="n">
        <x:f>K9</x:f>
        <x:v>23500</x:v>
      </x:c>
    </x:row>
    <x:row r="10">
      <x:c r="A10" s="45" t="str">
        <x:v>Uncommitted ETC</x:v>
      </x:c>
      <x:c r="B10" s="49" t="n">
        <x:f>SUM(Budget!$I$7:$I$46)</x:f>
        <x:v>74000</x:v>
      </x:c>
      <x:c r="C10" s="26" t="str">
        <x:v>Remaining forecast not yet committed</x:v>
      </x:c>
      <x:c r="D10" s="26" t="str">
        <x:v>What work remains unbought or uncertain?</x:v>
      </x:c>
      <x:c r="F10" s="26" t="str">
        <x:v>Equipment</x:v>
      </x:c>
      <x:c r="G10" s="49" t="n">
        <x:f>SUMIF(Budget!$C$7:$C$46,F10,Budget!$F$7:$F$46)</x:f>
        <x:v>0</x:v>
      </x:c>
      <x:c r="H10" s="49" t="n">
        <x:f>SUMIF(Budget!$C$7:$C$46,F10,Budget!$G$7:$G$46)</x:f>
        <x:v>0</x:v>
      </x:c>
      <x:c r="I10" s="49" t="n">
        <x:f>SUMIF(Budget!$C$7:$C$46,F10,Budget!$H$7:$H$46)</x:f>
        <x:v>0</x:v>
      </x:c>
      <x:c r="J10" s="49" t="n">
        <x:f>SUMIF(Budget!$C$7:$C$46,F10,Budget!$I$7:$I$46)</x:f>
        <x:v>0</x:v>
      </x:c>
      <x:c r="K10" s="49" t="n">
        <x:f>SUMIF(Budget!$C$7:$C$46,F10,Budget!$J$7:$J$46)</x:f>
        <x:v>0</x:v>
      </x:c>
      <x:c r="M10" s="53" t="str">
        <x:v>Equipment</x:v>
      </x:c>
      <x:c r="N10" s="54" t="n">
        <x:f>G10</x:f>
        <x:v>0</x:v>
      </x:c>
      <x:c r="O10" s="54" t="n">
        <x:f>K10</x:f>
        <x:v>0</x:v>
      </x:c>
    </x:row>
    <x:row r="11">
      <x:c r="A11" s="45" t="str">
        <x:v>Forecast final cost</x:v>
      </x:c>
      <x:c r="B11" s="49" t="n">
        <x:f>SUM(Budget!$J$7:$J$46)</x:f>
        <x:v>467300</x:v>
      </x:c>
      <x:c r="C11" s="26" t="str">
        <x:v>Actual plus open commitments plus uncommitted ETC</x:v>
      </x:c>
      <x:c r="D11" s="26" t="str">
        <x:v>Where will the job finish at current knowledge?</x:v>
      </x:c>
      <x:c r="F11" s="26" t="str">
        <x:v>Dump fees</x:v>
      </x:c>
      <x:c r="G11" s="49" t="n">
        <x:f>SUMIF(Budget!$C$7:$C$46,F11,Budget!$F$7:$F$46)</x:f>
        <x:v>0</x:v>
      </x:c>
      <x:c r="H11" s="49" t="n">
        <x:f>SUMIF(Budget!$C$7:$C$46,F11,Budget!$G$7:$G$46)</x:f>
        <x:v>0</x:v>
      </x:c>
      <x:c r="I11" s="49" t="n">
        <x:f>SUMIF(Budget!$C$7:$C$46,F11,Budget!$H$7:$H$46)</x:f>
        <x:v>0</x:v>
      </x:c>
      <x:c r="J11" s="49" t="n">
        <x:f>SUMIF(Budget!$C$7:$C$46,F11,Budget!$I$7:$I$46)</x:f>
        <x:v>0</x:v>
      </x:c>
      <x:c r="K11" s="49" t="n">
        <x:f>SUMIF(Budget!$C$7:$C$46,F11,Budget!$J$7:$J$46)</x:f>
        <x:v>0</x:v>
      </x:c>
      <x:c r="M11" s="53" t="str">
        <x:v>Dump fees</x:v>
      </x:c>
      <x:c r="N11" s="54" t="n">
        <x:f>G11</x:f>
        <x:v>0</x:v>
      </x:c>
      <x:c r="O11" s="54" t="n">
        <x:f>K11</x:f>
        <x:v>0</x:v>
      </x:c>
    </x:row>
    <x:row r="12">
      <x:c r="A12" s="45" t="str">
        <x:v>Cost to complete</x:v>
      </x:c>
      <x:c r="B12" s="49" t="n">
        <x:f>B9+B10</x:f>
        <x:v>306000</x:v>
      </x:c>
      <x:c r="C12" s="26" t="str">
        <x:v>Open commitments plus uncommitted ETC</x:v>
      </x:c>
      <x:c r="D12" s="26" t="str">
        <x:v>What cost remains from the status date?</x:v>
      </x:c>
      <x:c r="F12" s="26" t="str">
        <x:v>Rentals</x:v>
      </x:c>
      <x:c r="G12" s="49" t="n">
        <x:f>SUMIF(Budget!$C$7:$C$46,F12,Budget!$F$7:$F$46)</x:f>
        <x:v>12000</x:v>
      </x:c>
      <x:c r="H12" s="49" t="n">
        <x:f>SUMIF(Budget!$C$7:$C$46,F12,Budget!$G$7:$G$46)</x:f>
        <x:v>1800</x:v>
      </x:c>
      <x:c r="I12" s="49" t="n">
        <x:f>SUMIF(Budget!$C$7:$C$46,F12,Budget!$H$7:$H$46)</x:f>
        <x:v>0</x:v>
      </x:c>
      <x:c r="J12" s="49" t="n">
        <x:f>SUMIF(Budget!$C$7:$C$46,F12,Budget!$I$7:$I$46)</x:f>
        <x:v>2000</x:v>
      </x:c>
      <x:c r="K12" s="49" t="n">
        <x:f>SUMIF(Budget!$C$7:$C$46,F12,Budget!$J$7:$J$46)</x:f>
        <x:v>3800</x:v>
      </x:c>
      <x:c r="M12" s="53" t="str">
        <x:v>Rentals</x:v>
      </x:c>
      <x:c r="N12" s="54" t="n">
        <x:f>G12</x:f>
        <x:v>12000</x:v>
      </x:c>
      <x:c r="O12" s="54" t="n">
        <x:f>K12</x:f>
        <x:v>3800</x:v>
      </x:c>
    </x:row>
    <x:row r="13">
      <x:c r="A13" s="45" t="str">
        <x:v>Forecast budget variance</x:v>
      </x:c>
      <x:c r="B13" s="49" t="n">
        <x:f>SUM(Budget!$K$7:$K$46)</x:f>
        <x:v>281700</x:v>
      </x:c>
      <x:c r="C13" s="26" t="str">
        <x:v>Revised budget minus forecast final cost</x:v>
      </x:c>
      <x:c r="D13" s="26" t="str">
        <x:v>Which codes need corrective action?</x:v>
      </x:c>
      <x:c r="F13" s="26" t="str">
        <x:v>Miscellaneous</x:v>
      </x:c>
      <x:c r="G13" s="49" t="n">
        <x:f>SUMIF(Budget!$C$7:$C$46,F13,Budget!$F$7:$F$46)</x:f>
        <x:v>9000</x:v>
      </x:c>
      <x:c r="H13" s="49" t="n">
        <x:f>SUMIF(Budget!$C$7:$C$46,F13,Budget!$G$7:$G$46)</x:f>
        <x:v>0</x:v>
      </x:c>
      <x:c r="I13" s="49" t="n">
        <x:f>SUMIF(Budget!$C$7:$C$46,F13,Budget!$H$7:$H$46)</x:f>
        <x:v>0</x:v>
      </x:c>
      <x:c r="J13" s="49" t="n">
        <x:f>SUMIF(Budget!$C$7:$C$46,F13,Budget!$I$7:$I$46)</x:f>
        <x:v>1500</x:v>
      </x:c>
      <x:c r="K13" s="49" t="n">
        <x:f>SUMIF(Budget!$C$7:$C$46,F13,Budget!$J$7:$J$46)</x:f>
        <x:v>1500</x:v>
      </x:c>
      <x:c r="M13" s="53" t="str">
        <x:v>Misc.</x:v>
      </x:c>
      <x:c r="N13" s="54" t="n">
        <x:f>G13</x:f>
        <x:v>9000</x:v>
      </x:c>
      <x:c r="O13" s="54" t="n">
        <x:f>K13</x:f>
        <x:v>1500</x:v>
      </x:c>
    </x:row>
    <x:row r="14">
      <x:c r="A14" s="45" t="str">
        <x:v>Forecast gross profit</x:v>
      </x:c>
      <x:c r="B14" s="49" t="n">
        <x:f>B6-B11</x:f>
        <x:v>207700</x:v>
      </x:c>
      <x:c r="C14" s="26" t="str">
        <x:v>Revised contract value minus forecast final cost</x:v>
      </x:c>
      <x:c r="D14" s="26" t="str">
        <x:v>Does the job still support the target?</x:v>
      </x:c>
    </x:row>
    <x:row r="15">
      <x:c r="A15" s="45" t="str">
        <x:v>Forecast margin</x:v>
      </x:c>
      <x:c r="B15" s="51" t="n">
        <x:f>IF(B6&lt;=0,"",B14/B6)</x:f>
        <x:v>0.3077037037037037</x:v>
      </x:c>
      <x:c r="C15" s="26" t="str">
        <x:v>Forecast gross profit divided by revised contract value</x:v>
      </x:c>
      <x:c r="D15" s="26" t="str">
        <x:v>What changed since the baseline?</x:v>
      </x:c>
    </x:row>
  </x:sheetData>
  <x:mergeCells>
    <x:mergeCell ref="A1:X2"/>
    <x:mergeCell ref="A3:X3"/>
  </x:mergeCells>
  <x:pageMargins left="0.7" right="0.7" top="0.75" bottom="0.75" header="0.3" footer="0.3"/>
  <x:drawing xmlns:r="http://schemas.openxmlformats.org/officeDocument/2006/relationships" r:id="Re5a75c4821af426c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4" hidden="0" customWidth="1"/>
    <x:col min="3" max="3" width="18" hidden="0" customWidth="1"/>
    <x:col min="4" max="4" width="16" hidden="0" customWidth="1"/>
    <x:col min="5" max="5" width="20" hidden="0" customWidth="1"/>
    <x:col min="6" max="6" width="16" hidden="0" customWidth="1"/>
    <x:col min="7" max="7" width="16" hidden="0" customWidth="1"/>
    <x:col min="8" max="8" width="18" hidden="0" customWidth="1"/>
    <x:col min="9" max="9" width="18" hidden="0" customWidth="1"/>
    <x:col min="10" max="10" width="18" hidden="0" customWidth="1"/>
    <x:col min="11" max="11" width="19" hidden="0" customWidth="1"/>
    <x:col min="12" max="12" width="15" hidden="0" customWidth="1"/>
    <x:col min="13" max="13" width="15" hidden="0" customWidth="1"/>
  </x:cols>
  <x:sheetData>
    <x:row r="1" ht="28" customHeight="1">
      <x:c r="A1" s="4" t="str">
        <x:v>Budget and Forecast</x:v>
      </x:c>
      <x:c r="B1" s="4" t="str">
        <x:v>Budget and Forecast</x:v>
      </x:c>
      <x:c r="C1" s="4" t="str">
        <x:v>Budget and Forecast</x:v>
      </x:c>
      <x:c r="D1" s="4" t="str">
        <x:v>Budget and Forecast</x:v>
      </x:c>
      <x:c r="E1" s="4" t="str">
        <x:v>Budget and Forecast</x:v>
      </x:c>
      <x:c r="F1" s="4" t="str">
        <x:v>Budget and Forecast</x:v>
      </x:c>
      <x:c r="G1" s="4" t="str">
        <x:v>Budget and Forecast</x:v>
      </x:c>
      <x:c r="H1" s="4" t="str">
        <x:v>Budget and Forecast</x:v>
      </x:c>
      <x:c r="I1" s="4" t="str">
        <x:v>Budget and Forecast</x:v>
      </x:c>
      <x:c r="J1" s="4" t="str">
        <x:v>Budget and Forecast</x:v>
      </x:c>
      <x:c r="K1" s="4" t="str">
        <x:v>Budget and Forecast</x:v>
      </x:c>
      <x:c r="L1" s="4" t="str">
        <x:v>Budget and Forecast</x:v>
      </x:c>
      <x:c r="M1" s="4" t="str">
        <x:v>Budget and Forecast</x:v>
      </x:c>
    </x:row>
    <x:row r="2" ht="28" customHeight="1">
      <x:c r="A2" s="4" t="str">
        <x:v>Budget and Forecast</x:v>
      </x:c>
      <x:c r="B2" s="4" t="str">
        <x:v>Budget and Forecast</x:v>
      </x:c>
      <x:c r="C2" s="4" t="str">
        <x:v>Budget and Forecast</x:v>
      </x:c>
      <x:c r="D2" s="4" t="str">
        <x:v>Budget and Forecast</x:v>
      </x:c>
      <x:c r="E2" s="4" t="str">
        <x:v>Budget and Forecast</x:v>
      </x:c>
      <x:c r="F2" s="4" t="str">
        <x:v>Budget and Forecast</x:v>
      </x:c>
      <x:c r="G2" s="4" t="str">
        <x:v>Budget and Forecast</x:v>
      </x:c>
      <x:c r="H2" s="4" t="str">
        <x:v>Budget and Forecast</x:v>
      </x:c>
      <x:c r="I2" s="4" t="str">
        <x:v>Budget and Forecast</x:v>
      </x:c>
      <x:c r="J2" s="4" t="str">
        <x:v>Budget and Forecast</x:v>
      </x:c>
      <x:c r="K2" s="4" t="str">
        <x:v>Budget and Forecast</x:v>
      </x:c>
      <x:c r="L2" s="4" t="str">
        <x:v>Budget and Forecast</x:v>
      </x:c>
      <x:c r="M2" s="4" t="str">
        <x:v>Budget and Forecast</x:v>
      </x:c>
    </x:row>
    <x:row r="3" ht="30" customHeight="1">
      <x:c r="A3" s="8" t="str">
        <x:v>Sample cost codes and amounts are illustrative. Replace the complete baseline before use.</x:v>
      </x:c>
      <x:c r="B3" s="8" t="str">
        <x:v>Sample cost codes and amounts are illustrative. Replace the complete baseline before use.</x:v>
      </x:c>
      <x:c r="C3" s="8" t="str">
        <x:v>Sample cost codes and amounts are illustrative. Replace the complete baseline before use.</x:v>
      </x:c>
      <x:c r="D3" s="8" t="str">
        <x:v>Sample cost codes and amounts are illustrative. Replace the complete baseline before use.</x:v>
      </x:c>
      <x:c r="E3" s="8" t="str">
        <x:v>Sample cost codes and amounts are illustrative. Replace the complete baseline before use.</x:v>
      </x:c>
      <x:c r="F3" s="8" t="str">
        <x:v>Sample cost codes and amounts are illustrative. Replace the complete baseline before use.</x:v>
      </x:c>
      <x:c r="G3" s="8" t="str">
        <x:v>Sample cost codes and amounts are illustrative. Replace the complete baseline before use.</x:v>
      </x:c>
      <x:c r="H3" s="8" t="str">
        <x:v>Sample cost codes and amounts are illustrative. Replace the complete baseline before use.</x:v>
      </x:c>
      <x:c r="I3" s="8" t="str">
        <x:v>Sample cost codes and amounts are illustrative. Replace the complete baseline before use.</x:v>
      </x:c>
      <x:c r="J3" s="8" t="str">
        <x:v>Sample cost codes and amounts are illustrative. Replace the complete baseline before use.</x:v>
      </x:c>
      <x:c r="K3" s="8" t="str">
        <x:v>Sample cost codes and amounts are illustrative. Replace the complete baseline before use.</x:v>
      </x:c>
      <x:c r="L3" s="8" t="str">
        <x:v>Sample cost codes and amounts are illustrative. Replace the complete baseline before use.</x:v>
      </x:c>
      <x:c r="M3" s="8" t="str">
        <x:v>Sample cost codes and amounts are illustrative. Replace the complete baseline before use.</x:v>
      </x:c>
    </x:row>
    <x:row r="6" ht="32" customHeight="1">
      <x:c r="A6" s="40" t="str">
        <x:v>Cost Code</x:v>
      </x:c>
      <x:c r="B6" s="40" t="str">
        <x:v>Scope / Cost Item</x:v>
      </x:c>
      <x:c r="C6" s="40" t="str">
        <x:v>Expense Category</x:v>
      </x:c>
      <x:c r="D6" s="40" t="str">
        <x:v>Original Budget</x:v>
      </x:c>
      <x:c r="E6" s="40" t="str">
        <x:v>Approved Internal Budget Changes</x:v>
      </x:c>
      <x:c r="F6" s="40" t="str">
        <x:v>Revised Budget</x:v>
      </x:c>
      <x:c r="G6" s="40" t="str">
        <x:v>Actual Cost</x:v>
      </x:c>
      <x:c r="H6" s="40" t="str">
        <x:v>Open Commitments</x:v>
      </x:c>
      <x:c r="I6" s="40" t="str">
        <x:v>Uncommitted ETC</x:v>
      </x:c>
      <x:c r="J6" s="40" t="str">
        <x:v>Forecast Final Cost</x:v>
      </x:c>
      <x:c r="K6" s="40" t="str">
        <x:v>Variance at Completion</x:v>
      </x:c>
      <x:c r="L6" s="40" t="str">
        <x:v>Forecast Used %</x:v>
      </x:c>
      <x:c r="M6" s="40" t="str">
        <x:v>Cost Risk</x:v>
      </x:c>
    </x:row>
    <x:row r="7">
      <x:c r="A7" s="28" t="str">
        <x:v>01-100</x:v>
      </x:c>
      <x:c r="B7" s="28" t="str">
        <x:v>Preconstruction / design coordination</x:v>
      </x:c>
      <x:c r="C7" s="28" t="str">
        <x:v>Labor</x:v>
      </x:c>
      <x:c r="D7" s="47" t="n">
        <x:v>18000</x:v>
      </x:c>
      <x:c r="E7" s="47" t="n">
        <x:v>0</x:v>
      </x:c>
      <x:c r="F7" s="49" t="n">
        <x:f>IF(A7="","",D7+E7)</x:f>
        <x:v>18000</x:v>
      </x:c>
      <x:c r="G7" s="49" t="n">
        <x:f>IF(A7="","",SUMIFS('Cost Log'!$M$7:$M$106,'Cost Log'!$D$7:$D$106,A7))</x:f>
        <x:v>10500</x:v>
      </x:c>
      <x:c r="H7" s="49" t="n">
        <x:f>IF(A7="","",SUMIFS(Commitments!$K$7:$K$56,Commitments!$D$7:$D$56,A7))</x:f>
        <x:v>0</x:v>
      </x:c>
      <x:c r="I7" s="47" t="n">
        <x:v>2000</x:v>
      </x:c>
      <x:c r="J7" s="48" t="n">
        <x:f>IF(A7="","",G7+H7+I7)</x:f>
        <x:v>12500</x:v>
      </x:c>
      <x:c r="K7" s="48" t="n">
        <x:f>IF(A7="","",F7-J7)</x:f>
        <x:v>5500</x:v>
      </x:c>
      <x:c r="L7" s="50" t="n">
        <x:f>IF(OR(A7="",F7=0),"",J7/F7)</x:f>
        <x:v>0.6944444444444444</x:v>
      </x:c>
      <x:c r="M7" s="29" t="str">
        <x:f>IF(A7="","",IF(K7&lt;0,"Over budget",IF(L7&gt;=0.9,"Watch","On plan")))</x:f>
        <x:v>On plan</x:v>
      </x:c>
    </x:row>
    <x:row r="8">
      <x:c r="A8" s="28" t="str">
        <x:v>01-200</x:v>
      </x:c>
      <x:c r="B8" s="28" t="str">
        <x:v>Permits and fees</x:v>
      </x:c>
      <x:c r="C8" s="28" t="str">
        <x:v>Permits</x:v>
      </x:c>
      <x:c r="D8" s="47" t="n">
        <x:v>22000</x:v>
      </x:c>
      <x:c r="E8" s="47" t="n">
        <x:v>1500</x:v>
      </x:c>
      <x:c r="F8" s="49" t="n">
        <x:f>IF(A8="","",D8+E8)</x:f>
        <x:v>23500</x:v>
      </x:c>
      <x:c r="G8" s="49" t="n">
        <x:f>IF(A8="","",SUMIFS('Cost Log'!$M$7:$M$106,'Cost Log'!$D$7:$D$106,A8))</x:f>
        <x:v>22500</x:v>
      </x:c>
      <x:c r="H8" s="49" t="n">
        <x:f>IF(A8="","",SUMIFS(Commitments!$K$7:$K$56,Commitments!$D$7:$D$56,A8))</x:f>
        <x:v>0</x:v>
      </x:c>
      <x:c r="I8" s="47" t="n">
        <x:v>1000</x:v>
      </x:c>
      <x:c r="J8" s="48" t="n">
        <x:f>IF(A8="","",G8+H8+I8)</x:f>
        <x:v>23500</x:v>
      </x:c>
      <x:c r="K8" s="48" t="n">
        <x:f>IF(A8="","",F8-J8)</x:f>
        <x:v>0</x:v>
      </x:c>
      <x:c r="L8" s="50" t="n">
        <x:f>IF(OR(A8="",F8=0),"",J8/F8)</x:f>
        <x:v>1</x:v>
      </x:c>
      <x:c r="M8" s="29" t="str">
        <x:f>IF(A8="","",IF(K8&lt;0,"Over budget",IF(L8&gt;=0.9,"Watch","On plan")))</x:f>
        <x:v>Watch</x:v>
      </x:c>
    </x:row>
    <x:row r="9">
      <x:c r="A9" s="28" t="str">
        <x:v>02-100</x:v>
      </x:c>
      <x:c r="B9" s="28" t="str">
        <x:v>Site protection and demolition</x:v>
      </x:c>
      <x:c r="C9" s="28" t="str">
        <x:v>Subcontractors</x:v>
      </x:c>
      <x:c r="D9" s="47" t="n">
        <x:v>28000</x:v>
      </x:c>
      <x:c r="E9" s="47" t="n">
        <x:v>0</x:v>
      </x:c>
      <x:c r="F9" s="49" t="n">
        <x:f>IF(A9="","",D9+E9)</x:f>
        <x:v>28000</x:v>
      </x:c>
      <x:c r="G9" s="49" t="n">
        <x:f>IF(A9="","",SUMIFS('Cost Log'!$M$7:$M$106,'Cost Log'!$D$7:$D$106,A9))</x:f>
        <x:v>26000</x:v>
      </x:c>
      <x:c r="H9" s="49" t="n">
        <x:f>IF(A9="","",SUMIFS(Commitments!$K$7:$K$56,Commitments!$D$7:$D$56,A9))</x:f>
        <x:v>0</x:v>
      </x:c>
      <x:c r="I9" s="47" t="n">
        <x:v>2000</x:v>
      </x:c>
      <x:c r="J9" s="48" t="n">
        <x:f>IF(A9="","",G9+H9+I9)</x:f>
        <x:v>28000</x:v>
      </x:c>
      <x:c r="K9" s="48" t="n">
        <x:f>IF(A9="","",F9-J9)</x:f>
        <x:v>0</x:v>
      </x:c>
      <x:c r="L9" s="50" t="n">
        <x:f>IF(OR(A9="",F9=0),"",J9/F9)</x:f>
        <x:v>1</x:v>
      </x:c>
      <x:c r="M9" s="29" t="str">
        <x:f>IF(A9="","",IF(K9&lt;0,"Over budget",IF(L9&gt;=0.9,"Watch","On plan")))</x:f>
        <x:v>Watch</x:v>
      </x:c>
    </x:row>
    <x:row r="10">
      <x:c r="A10" s="28" t="str">
        <x:v>02-200</x:v>
      </x:c>
      <x:c r="B10" s="28" t="str">
        <x:v>Earthwork</x:v>
      </x:c>
      <x:c r="C10" s="28" t="str">
        <x:v>Subcontractors</x:v>
      </x:c>
      <x:c r="D10" s="47" t="n">
        <x:v>42000</x:v>
      </x:c>
      <x:c r="E10" s="47" t="n">
        <x:v>3000</x:v>
      </x:c>
      <x:c r="F10" s="49" t="n">
        <x:f>IF(A10="","",D10+E10)</x:f>
        <x:v>45000</x:v>
      </x:c>
      <x:c r="G10" s="49" t="n">
        <x:f>IF(A10="","",SUMIFS('Cost Log'!$M$7:$M$106,'Cost Log'!$D$7:$D$106,A10))</x:f>
        <x:v>0</x:v>
      </x:c>
      <x:c r="H10" s="49" t="n">
        <x:f>IF(A10="","",SUMIFS(Commitments!$K$7:$K$56,Commitments!$D$7:$D$56,A10))</x:f>
        <x:v>0</x:v>
      </x:c>
      <x:c r="I10" s="47" t="n">
        <x:v>4000</x:v>
      </x:c>
      <x:c r="J10" s="48" t="n">
        <x:f>IF(A10="","",G10+H10+I10)</x:f>
        <x:v>4000</x:v>
      </x:c>
      <x:c r="K10" s="48" t="n">
        <x:f>IF(A10="","",F10-J10)</x:f>
        <x:v>41000</x:v>
      </x:c>
      <x:c r="L10" s="50" t="n">
        <x:f>IF(OR(A10="",F10=0),"",J10/F10)</x:f>
        <x:v>0.08888888888888889</x:v>
      </x:c>
      <x:c r="M10" s="29" t="str">
        <x:f>IF(A10="","",IF(K10&lt;0,"Over budget",IF(L10&gt;=0.9,"Watch","On plan")))</x:f>
        <x:v>On plan</x:v>
      </x:c>
    </x:row>
    <x:row r="11">
      <x:c r="A11" s="28" t="str">
        <x:v>03-100</x:v>
      </x:c>
      <x:c r="B11" s="28" t="str">
        <x:v>Concrete</x:v>
      </x:c>
      <x:c r="C11" s="28" t="str">
        <x:v>Subcontractors</x:v>
      </x:c>
      <x:c r="D11" s="47" t="n">
        <x:v>68000</x:v>
      </x:c>
      <x:c r="E11" s="47" t="n">
        <x:v>0</x:v>
      </x:c>
      <x:c r="F11" s="49" t="n">
        <x:f>IF(A11="","",D11+E11)</x:f>
        <x:v>68000</x:v>
      </x:c>
      <x:c r="G11" s="49" t="n">
        <x:f>IF(A11="","",SUMIFS('Cost Log'!$M$7:$M$106,'Cost Log'!$D$7:$D$106,A11))</x:f>
        <x:v>44000</x:v>
      </x:c>
      <x:c r="H11" s="49" t="n">
        <x:f>IF(A11="","",SUMIFS(Commitments!$K$7:$K$56,Commitments!$D$7:$D$56,A11))</x:f>
        <x:v>24000</x:v>
      </x:c>
      <x:c r="I11" s="47" t="n">
        <x:v>5000</x:v>
      </x:c>
      <x:c r="J11" s="48" t="n">
        <x:f>IF(A11="","",G11+H11+I11)</x:f>
        <x:v>73000</x:v>
      </x:c>
      <x:c r="K11" s="48" t="n">
        <x:f>IF(A11="","",F11-J11)</x:f>
        <x:v>-5000</x:v>
      </x:c>
      <x:c r="L11" s="50" t="n">
        <x:f>IF(OR(A11="",F11=0),"",J11/F11)</x:f>
        <x:v>1.0735294117647058</x:v>
      </x:c>
      <x:c r="M11" s="29" t="str">
        <x:f>IF(A11="","",IF(K11&lt;0,"Over budget",IF(L11&gt;=0.9,"Watch","On plan")))</x:f>
        <x:v>Over budget</x:v>
      </x:c>
    </x:row>
    <x:row r="12">
      <x:c r="A12" s="28" t="str">
        <x:v>06-100</x:v>
      </x:c>
      <x:c r="B12" s="28" t="str">
        <x:v>Framing labor</x:v>
      </x:c>
      <x:c r="C12" s="28" t="str">
        <x:v>Labor</x:v>
      </x:c>
      <x:c r="D12" s="47" t="n">
        <x:v>48000</x:v>
      </x:c>
      <x:c r="E12" s="47" t="n">
        <x:v>0</x:v>
      </x:c>
      <x:c r="F12" s="49" t="n">
        <x:f>IF(A12="","",D12+E12)</x:f>
        <x:v>48000</x:v>
      </x:c>
      <x:c r="G12" s="49" t="n">
        <x:f>IF(A12="","",SUMIFS('Cost Log'!$M$7:$M$106,'Cost Log'!$D$7:$D$106,A12))</x:f>
        <x:v>12000</x:v>
      </x:c>
      <x:c r="H12" s="49" t="n">
        <x:f>IF(A12="","",SUMIFS(Commitments!$K$7:$K$56,Commitments!$D$7:$D$56,A12))</x:f>
        <x:v>36000</x:v>
      </x:c>
      <x:c r="I12" s="47" t="n">
        <x:v>6000</x:v>
      </x:c>
      <x:c r="J12" s="48" t="n">
        <x:f>IF(A12="","",G12+H12+I12)</x:f>
        <x:v>54000</x:v>
      </x:c>
      <x:c r="K12" s="48" t="n">
        <x:f>IF(A12="","",F12-J12)</x:f>
        <x:v>-6000</x:v>
      </x:c>
      <x:c r="L12" s="50" t="n">
        <x:f>IF(OR(A12="",F12=0),"",J12/F12)</x:f>
        <x:v>1.125</x:v>
      </x:c>
      <x:c r="M12" s="29" t="str">
        <x:f>IF(A12="","",IF(K12&lt;0,"Over budget",IF(L12&gt;=0.9,"Watch","On plan")))</x:f>
        <x:v>Over budget</x:v>
      </x:c>
    </x:row>
    <x:row r="13">
      <x:c r="A13" s="28" t="str">
        <x:v>06-200</x:v>
      </x:c>
      <x:c r="B13" s="28" t="str">
        <x:v>Framing materials</x:v>
      </x:c>
      <x:c r="C13" s="28" t="str">
        <x:v>Materials</x:v>
      </x:c>
      <x:c r="D13" s="47" t="n">
        <x:v>72000</x:v>
      </x:c>
      <x:c r="E13" s="47" t="n">
        <x:v>10000</x:v>
      </x:c>
      <x:c r="F13" s="49" t="n">
        <x:f>IF(A13="","",D13+E13)</x:f>
        <x:v>82000</x:v>
      </x:c>
      <x:c r="G13" s="49" t="n">
        <x:f>IF(A13="","",SUMIFS('Cost Log'!$M$7:$M$106,'Cost Log'!$D$7:$D$106,A13))</x:f>
        <x:v>26500</x:v>
      </x:c>
      <x:c r="H13" s="49" t="n">
        <x:f>IF(A13="","",SUMIFS(Commitments!$K$7:$K$56,Commitments!$D$7:$D$56,A13))</x:f>
        <x:v>55500</x:v>
      </x:c>
      <x:c r="I13" s="47" t="n">
        <x:v>11500</x:v>
      </x:c>
      <x:c r="J13" s="48" t="n">
        <x:f>IF(A13="","",G13+H13+I13)</x:f>
        <x:v>93500</x:v>
      </x:c>
      <x:c r="K13" s="48" t="n">
        <x:f>IF(A13="","",F13-J13)</x:f>
        <x:v>-11500</x:v>
      </x:c>
      <x:c r="L13" s="50" t="n">
        <x:f>IF(OR(A13="",F13=0),"",J13/F13)</x:f>
        <x:v>1.1402439024390243</x:v>
      </x:c>
      <x:c r="M13" s="29" t="str">
        <x:f>IF(A13="","",IF(K13&lt;0,"Over budget",IF(L13&gt;=0.9,"Watch","On plan")))</x:f>
        <x:v>Over budget</x:v>
      </x:c>
    </x:row>
    <x:row r="14">
      <x:c r="A14" s="28" t="str">
        <x:v>07-100</x:v>
      </x:c>
      <x:c r="B14" s="28" t="str">
        <x:v>Roofing and waterproofing</x:v>
      </x:c>
      <x:c r="C14" s="28" t="str">
        <x:v>Subcontractors</x:v>
      </x:c>
      <x:c r="D14" s="47" t="n">
        <x:v>38000</x:v>
      </x:c>
      <x:c r="E14" s="47" t="n">
        <x:v>0</x:v>
      </x:c>
      <x:c r="F14" s="49" t="n">
        <x:f>IF(A14="","",D14+E14)</x:f>
        <x:v>38000</x:v>
      </x:c>
      <x:c r="G14" s="49" t="n">
        <x:f>IF(A14="","",SUMIFS('Cost Log'!$M$7:$M$106,'Cost Log'!$D$7:$D$106,A14))</x:f>
        <x:v>0</x:v>
      </x:c>
      <x:c r="H14" s="49" t="n">
        <x:f>IF(A14="","",SUMIFS(Commitments!$K$7:$K$56,Commitments!$D$7:$D$56,A14))</x:f>
        <x:v>0</x:v>
      </x:c>
      <x:c r="I14" s="47" t="n">
        <x:v>3500</x:v>
      </x:c>
      <x:c r="J14" s="48" t="n">
        <x:f>IF(A14="","",G14+H14+I14)</x:f>
        <x:v>3500</x:v>
      </x:c>
      <x:c r="K14" s="48" t="n">
        <x:f>IF(A14="","",F14-J14)</x:f>
        <x:v>34500</x:v>
      </x:c>
      <x:c r="L14" s="50" t="n">
        <x:f>IF(OR(A14="",F14=0),"",J14/F14)</x:f>
        <x:v>0.09210526315789473</x:v>
      </x:c>
      <x:c r="M14" s="29" t="str">
        <x:f>IF(A14="","",IF(K14&lt;0,"Over budget",IF(L14&gt;=0.9,"Watch","On plan")))</x:f>
        <x:v>On plan</x:v>
      </x:c>
    </x:row>
    <x:row r="15">
      <x:c r="A15" s="28" t="str">
        <x:v>08-100</x:v>
      </x:c>
      <x:c r="B15" s="28" t="str">
        <x:v>Windows and exterior doors</x:v>
      </x:c>
      <x:c r="C15" s="28" t="str">
        <x:v>Materials</x:v>
      </x:c>
      <x:c r="D15" s="47" t="n">
        <x:v>46000</x:v>
      </x:c>
      <x:c r="E15" s="47" t="n">
        <x:v>0</x:v>
      </x:c>
      <x:c r="F15" s="49" t="n">
        <x:f>IF(A15="","",D15+E15)</x:f>
        <x:v>46000</x:v>
      </x:c>
      <x:c r="G15" s="49" t="n">
        <x:f>IF(A15="","",SUMIFS('Cost Log'!$M$7:$M$106,'Cost Log'!$D$7:$D$106,A15))</x:f>
        <x:v>18000</x:v>
      </x:c>
      <x:c r="H15" s="49" t="n">
        <x:f>IF(A15="","",SUMIFS(Commitments!$K$7:$K$56,Commitments!$D$7:$D$56,A15))</x:f>
        <x:v>28000</x:v>
      </x:c>
      <x:c r="I15" s="47" t="n">
        <x:v>2500</x:v>
      </x:c>
      <x:c r="J15" s="48" t="n">
        <x:f>IF(A15="","",G15+H15+I15)</x:f>
        <x:v>48500</x:v>
      </x:c>
      <x:c r="K15" s="48" t="n">
        <x:f>IF(A15="","",F15-J15)</x:f>
        <x:v>-2500</x:v>
      </x:c>
      <x:c r="L15" s="50" t="n">
        <x:f>IF(OR(A15="",F15=0),"",J15/F15)</x:f>
        <x:v>1.0543478260869565</x:v>
      </x:c>
      <x:c r="M15" s="29" t="str">
        <x:f>IF(A15="","",IF(K15&lt;0,"Over budget",IF(L15&gt;=0.9,"Watch","On plan")))</x:f>
        <x:v>Over budget</x:v>
      </x:c>
    </x:row>
    <x:row r="16">
      <x:c r="A16" s="28" t="str">
        <x:v>22-100</x:v>
      </x:c>
      <x:c r="B16" s="28" t="str">
        <x:v>Plumbing</x:v>
      </x:c>
      <x:c r="C16" s="28" t="str">
        <x:v>Subcontractors</x:v>
      </x:c>
      <x:c r="D16" s="47" t="n">
        <x:v>42000</x:v>
      </x:c>
      <x:c r="E16" s="47" t="n">
        <x:v>2500</x:v>
      </x:c>
      <x:c r="F16" s="49" t="n">
        <x:f>IF(A16="","",D16+E16)</x:f>
        <x:v>44500</x:v>
      </x:c>
      <x:c r="G16" s="49" t="n">
        <x:f>IF(A16="","",SUMIFS('Cost Log'!$M$7:$M$106,'Cost Log'!$D$7:$D$106,A16))</x:f>
        <x:v>0</x:v>
      </x:c>
      <x:c r="H16" s="49" t="n">
        <x:f>IF(A16="","",SUMIFS(Commitments!$K$7:$K$56,Commitments!$D$7:$D$56,A16))</x:f>
        <x:v>44500</x:v>
      </x:c>
      <x:c r="I16" s="47" t="n">
        <x:v>4000</x:v>
      </x:c>
      <x:c r="J16" s="48" t="n">
        <x:f>IF(A16="","",G16+H16+I16)</x:f>
        <x:v>48500</x:v>
      </x:c>
      <x:c r="K16" s="48" t="n">
        <x:f>IF(A16="","",F16-J16)</x:f>
        <x:v>-4000</x:v>
      </x:c>
      <x:c r="L16" s="50" t="n">
        <x:f>IF(OR(A16="",F16=0),"",J16/F16)</x:f>
        <x:v>1.0898876404494382</x:v>
      </x:c>
      <x:c r="M16" s="29" t="str">
        <x:f>IF(A16="","",IF(K16&lt;0,"Over budget",IF(L16&gt;=0.9,"Watch","On plan")))</x:f>
        <x:v>Over budget</x:v>
      </x:c>
    </x:row>
    <x:row r="17">
      <x:c r="A17" s="28" t="str">
        <x:v>23-100</x:v>
      </x:c>
      <x:c r="B17" s="28" t="str">
        <x:v>HVAC</x:v>
      </x:c>
      <x:c r="C17" s="28" t="str">
        <x:v>Subcontractors</x:v>
      </x:c>
      <x:c r="D17" s="47" t="n">
        <x:v>36000</x:v>
      </x:c>
      <x:c r="E17" s="47" t="n">
        <x:v>0</x:v>
      </x:c>
      <x:c r="F17" s="49" t="n">
        <x:f>IF(A17="","",D17+E17)</x:f>
        <x:v>36000</x:v>
      </x:c>
      <x:c r="G17" s="49" t="n">
        <x:f>IF(A17="","",SUMIFS('Cost Log'!$M$7:$M$106,'Cost Log'!$D$7:$D$106,A17))</x:f>
        <x:v>0</x:v>
      </x:c>
      <x:c r="H17" s="49" t="n">
        <x:f>IF(A17="","",SUMIFS(Commitments!$K$7:$K$56,Commitments!$D$7:$D$56,A17))</x:f>
        <x:v>0</x:v>
      </x:c>
      <x:c r="I17" s="47" t="n">
        <x:v>3000</x:v>
      </x:c>
      <x:c r="J17" s="48" t="n">
        <x:f>IF(A17="","",G17+H17+I17)</x:f>
        <x:v>3000</x:v>
      </x:c>
      <x:c r="K17" s="48" t="n">
        <x:f>IF(A17="","",F17-J17)</x:f>
        <x:v>33000</x:v>
      </x:c>
      <x:c r="L17" s="50" t="n">
        <x:f>IF(OR(A17="",F17=0),"",J17/F17)</x:f>
        <x:v>0.08333333333333333</x:v>
      </x:c>
      <x:c r="M17" s="29" t="str">
        <x:f>IF(A17="","",IF(K17&lt;0,"Over budget",IF(L17&gt;=0.9,"Watch","On plan")))</x:f>
        <x:v>On plan</x:v>
      </x:c>
    </x:row>
    <x:row r="18">
      <x:c r="A18" s="28" t="str">
        <x:v>26-100</x:v>
      </x:c>
      <x:c r="B18" s="28" t="str">
        <x:v>Electrical</x:v>
      </x:c>
      <x:c r="C18" s="28" t="str">
        <x:v>Subcontractors</x:v>
      </x:c>
      <x:c r="D18" s="47" t="n">
        <x:v>44000</x:v>
      </x:c>
      <x:c r="E18" s="47" t="n">
        <x:v>0</x:v>
      </x:c>
      <x:c r="F18" s="49" t="n">
        <x:f>IF(A18="","",D18+E18)</x:f>
        <x:v>44000</x:v>
      </x:c>
      <x:c r="G18" s="49" t="n">
        <x:f>IF(A18="","",SUMIFS('Cost Log'!$M$7:$M$106,'Cost Log'!$D$7:$D$106,A18))</x:f>
        <x:v>0</x:v>
      </x:c>
      <x:c r="H18" s="49" t="n">
        <x:f>IF(A18="","",SUMIFS(Commitments!$K$7:$K$56,Commitments!$D$7:$D$56,A18))</x:f>
        <x:v>44000</x:v>
      </x:c>
      <x:c r="I18" s="47" t="n">
        <x:v>3500</x:v>
      </x:c>
      <x:c r="J18" s="48" t="n">
        <x:f>IF(A18="","",G18+H18+I18)</x:f>
        <x:v>47500</x:v>
      </x:c>
      <x:c r="K18" s="48" t="n">
        <x:f>IF(A18="","",F18-J18)</x:f>
        <x:v>-3500</x:v>
      </x:c>
      <x:c r="L18" s="50" t="n">
        <x:f>IF(OR(A18="",F18=0),"",J18/F18)</x:f>
        <x:v>1.0795454545454546</x:v>
      </x:c>
      <x:c r="M18" s="29" t="str">
        <x:f>IF(A18="","",IF(K18&lt;0,"Over budget",IF(L18&gt;=0.9,"Watch","On plan")))</x:f>
        <x:v>Over budget</x:v>
      </x:c>
    </x:row>
    <x:row r="19">
      <x:c r="A19" s="28" t="str">
        <x:v>07-200</x:v>
      </x:c>
      <x:c r="B19" s="28" t="str">
        <x:v>Insulation and drywall</x:v>
      </x:c>
      <x:c r="C19" s="28" t="str">
        <x:v>Subcontractors</x:v>
      </x:c>
      <x:c r="D19" s="47" t="n">
        <x:v>33000</x:v>
      </x:c>
      <x:c r="E19" s="47" t="n">
        <x:v>0</x:v>
      </x:c>
      <x:c r="F19" s="49" t="n">
        <x:f>IF(A19="","",D19+E19)</x:f>
        <x:v>33000</x:v>
      </x:c>
      <x:c r="G19" s="49" t="n">
        <x:f>IF(A19="","",SUMIFS('Cost Log'!$M$7:$M$106,'Cost Log'!$D$7:$D$106,A19))</x:f>
        <x:v>0</x:v>
      </x:c>
      <x:c r="H19" s="49" t="n">
        <x:f>IF(A19="","",SUMIFS(Commitments!$K$7:$K$56,Commitments!$D$7:$D$56,A19))</x:f>
        <x:v>0</x:v>
      </x:c>
      <x:c r="I19" s="47" t="n">
        <x:v>3500</x:v>
      </x:c>
      <x:c r="J19" s="48" t="n">
        <x:f>IF(A19="","",G19+H19+I19)</x:f>
        <x:v>3500</x:v>
      </x:c>
      <x:c r="K19" s="48" t="n">
        <x:f>IF(A19="","",F19-J19)</x:f>
        <x:v>29500</x:v>
      </x:c>
      <x:c r="L19" s="50" t="n">
        <x:f>IF(OR(A19="",F19=0),"",J19/F19)</x:f>
        <x:v>0.10606060606060606</x:v>
      </x:c>
      <x:c r="M19" s="29" t="str">
        <x:f>IF(A19="","",IF(K19&lt;0,"Over budget",IF(L19&gt;=0.9,"Watch","On plan")))</x:f>
        <x:v>On plan</x:v>
      </x:c>
    </x:row>
    <x:row r="20">
      <x:c r="A20" s="28" t="str">
        <x:v>12-100</x:v>
      </x:c>
      <x:c r="B20" s="28" t="str">
        <x:v>Cabinets and millwork</x:v>
      </x:c>
      <x:c r="C20" s="28" t="str">
        <x:v>Materials</x:v>
      </x:c>
      <x:c r="D20" s="47" t="n">
        <x:v>52000</x:v>
      </x:c>
      <x:c r="E20" s="47" t="n">
        <x:v>4000</x:v>
      </x:c>
      <x:c r="F20" s="49" t="n">
        <x:f>IF(A20="","",D20+E20)</x:f>
        <x:v>56000</x:v>
      </x:c>
      <x:c r="G20" s="49" t="n">
        <x:f>IF(A20="","",SUMIFS('Cost Log'!$M$7:$M$106,'Cost Log'!$D$7:$D$106,A20))</x:f>
        <x:v>0</x:v>
      </x:c>
      <x:c r="H20" s="49" t="n">
        <x:f>IF(A20="","",SUMIFS(Commitments!$K$7:$K$56,Commitments!$D$7:$D$56,A20))</x:f>
        <x:v>0</x:v>
      </x:c>
      <x:c r="I20" s="47" t="n">
        <x:v>5000</x:v>
      </x:c>
      <x:c r="J20" s="48" t="n">
        <x:f>IF(A20="","",G20+H20+I20)</x:f>
        <x:v>5000</x:v>
      </x:c>
      <x:c r="K20" s="48" t="n">
        <x:f>IF(A20="","",F20-J20)</x:f>
        <x:v>51000</x:v>
      </x:c>
      <x:c r="L20" s="50" t="n">
        <x:f>IF(OR(A20="",F20=0),"",J20/F20)</x:f>
        <x:v>0.08928571428571429</x:v>
      </x:c>
      <x:c r="M20" s="29" t="str">
        <x:f>IF(A20="","",IF(K20&lt;0,"Over budget",IF(L20&gt;=0.9,"Watch","On plan")))</x:f>
        <x:v>On plan</x:v>
      </x:c>
    </x:row>
    <x:row r="21">
      <x:c r="A21" s="28" t="str">
        <x:v>09-100</x:v>
      </x:c>
      <x:c r="B21" s="28" t="str">
        <x:v>Tile and countertops</x:v>
      </x:c>
      <x:c r="C21" s="28" t="str">
        <x:v>Materials</x:v>
      </x:c>
      <x:c r="D21" s="47" t="n">
        <x:v>38000</x:v>
      </x:c>
      <x:c r="E21" s="47" t="n">
        <x:v>0</x:v>
      </x:c>
      <x:c r="F21" s="49" t="n">
        <x:f>IF(A21="","",D21+E21)</x:f>
        <x:v>38000</x:v>
      </x:c>
      <x:c r="G21" s="49" t="n">
        <x:f>IF(A21="","",SUMIFS('Cost Log'!$M$7:$M$106,'Cost Log'!$D$7:$D$106,A21))</x:f>
        <x:v>0</x:v>
      </x:c>
      <x:c r="H21" s="49" t="n">
        <x:f>IF(A21="","",SUMIFS(Commitments!$K$7:$K$56,Commitments!$D$7:$D$56,A21))</x:f>
        <x:v>0</x:v>
      </x:c>
      <x:c r="I21" s="47" t="n">
        <x:v>4500</x:v>
      </x:c>
      <x:c r="J21" s="48" t="n">
        <x:f>IF(A21="","",G21+H21+I21)</x:f>
        <x:v>4500</x:v>
      </x:c>
      <x:c r="K21" s="48" t="n">
        <x:f>IF(A21="","",F21-J21)</x:f>
        <x:v>33500</x:v>
      </x:c>
      <x:c r="L21" s="50" t="n">
        <x:f>IF(OR(A21="",F21=0),"",J21/F21)</x:f>
        <x:v>0.11842105263157894</x:v>
      </x:c>
      <x:c r="M21" s="29" t="str">
        <x:f>IF(A21="","",IF(K21&lt;0,"Over budget",IF(L21&gt;=0.9,"Watch","On plan")))</x:f>
        <x:v>On plan</x:v>
      </x:c>
    </x:row>
    <x:row r="22">
      <x:c r="A22" s="28" t="str">
        <x:v>09-200</x:v>
      </x:c>
      <x:c r="B22" s="28" t="str">
        <x:v>Flooring</x:v>
      </x:c>
      <x:c r="C22" s="28" t="str">
        <x:v>Materials</x:v>
      </x:c>
      <x:c r="D22" s="47" t="n">
        <x:v>26000</x:v>
      </x:c>
      <x:c r="E22" s="47" t="n">
        <x:v>0</x:v>
      </x:c>
      <x:c r="F22" s="49" t="n">
        <x:f>IF(A22="","",D22+E22)</x:f>
        <x:v>26000</x:v>
      </x:c>
      <x:c r="G22" s="49" t="n">
        <x:f>IF(A22="","",SUMIFS('Cost Log'!$M$7:$M$106,'Cost Log'!$D$7:$D$106,A22))</x:f>
        <x:v>0</x:v>
      </x:c>
      <x:c r="H22" s="49" t="n">
        <x:f>IF(A22="","",SUMIFS(Commitments!$K$7:$K$56,Commitments!$D$7:$D$56,A22))</x:f>
        <x:v>0</x:v>
      </x:c>
      <x:c r="I22" s="47" t="n">
        <x:v>3000</x:v>
      </x:c>
      <x:c r="J22" s="48" t="n">
        <x:f>IF(A22="","",G22+H22+I22)</x:f>
        <x:v>3000</x:v>
      </x:c>
      <x:c r="K22" s="48" t="n">
        <x:f>IF(A22="","",F22-J22)</x:f>
        <x:v>23000</x:v>
      </x:c>
      <x:c r="L22" s="50" t="n">
        <x:f>IF(OR(A22="",F22=0),"",J22/F22)</x:f>
        <x:v>0.11538461538461539</x:v>
      </x:c>
      <x:c r="M22" s="29" t="str">
        <x:f>IF(A22="","",IF(K22&lt;0,"Over budget",IF(L22&gt;=0.9,"Watch","On plan")))</x:f>
        <x:v>On plan</x:v>
      </x:c>
    </x:row>
    <x:row r="23">
      <x:c r="A23" s="28" t="str">
        <x:v>09-300</x:v>
      </x:c>
      <x:c r="B23" s="28" t="str">
        <x:v>Painting and finish carpentry</x:v>
      </x:c>
      <x:c r="C23" s="28" t="str">
        <x:v>Subcontractors</x:v>
      </x:c>
      <x:c r="D23" s="47" t="n">
        <x:v>30000</x:v>
      </x:c>
      <x:c r="E23" s="47" t="n">
        <x:v>0</x:v>
      </x:c>
      <x:c r="F23" s="49" t="n">
        <x:f>IF(A23="","",D23+E23)</x:f>
        <x:v>30000</x:v>
      </x:c>
      <x:c r="G23" s="49" t="n">
        <x:f>IF(A23="","",SUMIFS('Cost Log'!$M$7:$M$106,'Cost Log'!$D$7:$D$106,A23))</x:f>
        <x:v>0</x:v>
      </x:c>
      <x:c r="H23" s="49" t="n">
        <x:f>IF(A23="","",SUMIFS(Commitments!$K$7:$K$56,Commitments!$D$7:$D$56,A23))</x:f>
        <x:v>0</x:v>
      </x:c>
      <x:c r="I23" s="47" t="n">
        <x:v>4000</x:v>
      </x:c>
      <x:c r="J23" s="48" t="n">
        <x:f>IF(A23="","",G23+H23+I23)</x:f>
        <x:v>4000</x:v>
      </x:c>
      <x:c r="K23" s="48" t="n">
        <x:f>IF(A23="","",F23-J23)</x:f>
        <x:v>26000</x:v>
      </x:c>
      <x:c r="L23" s="50" t="n">
        <x:f>IF(OR(A23="",F23=0),"",J23/F23)</x:f>
        <x:v>0.13333333333333333</x:v>
      </x:c>
      <x:c r="M23" s="29" t="str">
        <x:f>IF(A23="","",IF(K23&lt;0,"Over budget",IF(L23&gt;=0.9,"Watch","On plan")))</x:f>
        <x:v>On plan</x:v>
      </x:c>
    </x:row>
    <x:row r="24">
      <x:c r="A24" s="28" t="str">
        <x:v>11-100</x:v>
      </x:c>
      <x:c r="B24" s="28" t="str">
        <x:v>Fixtures and appliances</x:v>
      </x:c>
      <x:c r="C24" s="28" t="str">
        <x:v>Materials</x:v>
      </x:c>
      <x:c r="D24" s="47" t="n">
        <x:v>24000</x:v>
      </x:c>
      <x:c r="E24" s="47" t="n">
        <x:v>0</x:v>
      </x:c>
      <x:c r="F24" s="49" t="n">
        <x:f>IF(A24="","",D24+E24)</x:f>
        <x:v>24000</x:v>
      </x:c>
      <x:c r="G24" s="49" t="n">
        <x:f>IF(A24="","",SUMIFS('Cost Log'!$M$7:$M$106,'Cost Log'!$D$7:$D$106,A24))</x:f>
        <x:v>0</x:v>
      </x:c>
      <x:c r="H24" s="49" t="n">
        <x:f>IF(A24="","",SUMIFS(Commitments!$K$7:$K$56,Commitments!$D$7:$D$56,A24))</x:f>
        <x:v>0</x:v>
      </x:c>
      <x:c r="I24" s="47" t="n">
        <x:v>2500</x:v>
      </x:c>
      <x:c r="J24" s="48" t="n">
        <x:f>IF(A24="","",G24+H24+I24)</x:f>
        <x:v>2500</x:v>
      </x:c>
      <x:c r="K24" s="48" t="n">
        <x:f>IF(A24="","",F24-J24)</x:f>
        <x:v>21500</x:v>
      </x:c>
      <x:c r="L24" s="50" t="n">
        <x:f>IF(OR(A24="",F24=0),"",J24/F24)</x:f>
        <x:v>0.10416666666666667</x:v>
      </x:c>
      <x:c r="M24" s="29" t="str">
        <x:f>IF(A24="","",IF(K24&lt;0,"Over budget",IF(L24&gt;=0.9,"Watch","On plan")))</x:f>
        <x:v>On plan</x:v>
      </x:c>
    </x:row>
    <x:row r="25">
      <x:c r="A25" s="28" t="str">
        <x:v>01-300</x:v>
      </x:c>
      <x:c r="B25" s="28" t="str">
        <x:v>Equipment and rentals</x:v>
      </x:c>
      <x:c r="C25" s="28" t="str">
        <x:v>Rentals</x:v>
      </x:c>
      <x:c r="D25" s="47" t="n">
        <x:v>12000</x:v>
      </x:c>
      <x:c r="E25" s="47" t="n">
        <x:v>0</x:v>
      </x:c>
      <x:c r="F25" s="49" t="n">
        <x:f>IF(A25="","",D25+E25)</x:f>
        <x:v>12000</x:v>
      </x:c>
      <x:c r="G25" s="49" t="n">
        <x:f>IF(A25="","",SUMIFS('Cost Log'!$M$7:$M$106,'Cost Log'!$D$7:$D$106,A25))</x:f>
        <x:v>1800</x:v>
      </x:c>
      <x:c r="H25" s="49" t="n">
        <x:f>IF(A25="","",SUMIFS(Commitments!$K$7:$K$56,Commitments!$D$7:$D$56,A25))</x:f>
        <x:v>0</x:v>
      </x:c>
      <x:c r="I25" s="47" t="n">
        <x:v>2000</x:v>
      </x:c>
      <x:c r="J25" s="48" t="n">
        <x:f>IF(A25="","",G25+H25+I25)</x:f>
        <x:v>3800</x:v>
      </x:c>
      <x:c r="K25" s="48" t="n">
        <x:f>IF(A25="","",F25-J25)</x:f>
        <x:v>8200</x:v>
      </x:c>
      <x:c r="L25" s="50" t="n">
        <x:f>IF(OR(A25="",F25=0),"",J25/F25)</x:f>
        <x:v>0.31666666666666665</x:v>
      </x:c>
      <x:c r="M25" s="29" t="str">
        <x:f>IF(A25="","",IF(K25&lt;0,"Over budget",IF(L25&gt;=0.9,"Watch","On plan")))</x:f>
        <x:v>On plan</x:v>
      </x:c>
    </x:row>
    <x:row r="26">
      <x:c r="A26" s="28" t="str">
        <x:v>01-400</x:v>
      </x:c>
      <x:c r="B26" s="28" t="str">
        <x:v>Cleanup and closeout</x:v>
      </x:c>
      <x:c r="C26" s="28" t="str">
        <x:v>Miscellaneous</x:v>
      </x:c>
      <x:c r="D26" s="47" t="n">
        <x:v>9000</x:v>
      </x:c>
      <x:c r="E26" s="47" t="n">
        <x:v>0</x:v>
      </x:c>
      <x:c r="F26" s="49" t="n">
        <x:f>IF(A26="","",D26+E26)</x:f>
        <x:v>9000</x:v>
      </x:c>
      <x:c r="G26" s="49" t="n">
        <x:f>IF(A26="","",SUMIFS('Cost Log'!$M$7:$M$106,'Cost Log'!$D$7:$D$106,A26))</x:f>
        <x:v>0</x:v>
      </x:c>
      <x:c r="H26" s="49" t="n">
        <x:f>IF(A26="","",SUMIFS(Commitments!$K$7:$K$56,Commitments!$D$7:$D$56,A26))</x:f>
        <x:v>0</x:v>
      </x:c>
      <x:c r="I26" s="47" t="n">
        <x:v>1500</x:v>
      </x:c>
      <x:c r="J26" s="48" t="n">
        <x:f>IF(A26="","",G26+H26+I26)</x:f>
        <x:v>1500</x:v>
      </x:c>
      <x:c r="K26" s="48" t="n">
        <x:f>IF(A26="","",F26-J26)</x:f>
        <x:v>7500</x:v>
      </x:c>
      <x:c r="L26" s="50" t="n">
        <x:f>IF(OR(A26="",F26=0),"",J26/F26)</x:f>
        <x:v>0.16666666666666666</x:v>
      </x:c>
      <x:c r="M26" s="29" t="str">
        <x:f>IF(A26="","",IF(K26&lt;0,"Over budget",IF(L26&gt;=0.9,"Watch","On plan")))</x:f>
        <x:v>On plan</x:v>
      </x:c>
    </x:row>
    <x:row r="27">
      <x:c r="A27" s="28"/>
      <x:c r="B27" s="28"/>
      <x:c r="C27" s="28"/>
      <x:c r="D27" s="47"/>
      <x:c r="E27" s="47"/>
      <x:c r="F27" s="49" t="str">
        <x:f>IF(A27="","",D27+E27)</x:f>
      </x:c>
      <x:c r="G27" s="49" t="str">
        <x:f>IF(A27="","",SUMIFS('Cost Log'!$M$7:$M$106,'Cost Log'!$D$7:$D$106,A27))</x:f>
      </x:c>
      <x:c r="H27" s="49" t="str">
        <x:f>IF(A27="","",SUMIFS(Commitments!$K$7:$K$56,Commitments!$D$7:$D$56,A27))</x:f>
      </x:c>
      <x:c r="I27" s="47"/>
      <x:c r="J27" s="48" t="str">
        <x:f>IF(A27="","",G27+H27+I27)</x:f>
      </x:c>
      <x:c r="K27" s="48" t="str">
        <x:f>IF(A27="","",F27-J27)</x:f>
      </x:c>
      <x:c r="L27" s="50" t="str">
        <x:f>IF(OR(A27="",F27=0),"",J27/F27)</x:f>
      </x:c>
      <x:c r="M27" s="29" t="str">
        <x:f>IF(A27="","",IF(K27&lt;0,"Over budget",IF(L27&gt;=0.9,"Watch","On plan")))</x:f>
      </x:c>
    </x:row>
    <x:row r="28">
      <x:c r="A28" s="28"/>
      <x:c r="B28" s="28"/>
      <x:c r="C28" s="28"/>
      <x:c r="D28" s="47"/>
      <x:c r="E28" s="47"/>
      <x:c r="F28" s="49" t="str">
        <x:f>IF(A28="","",D28+E28)</x:f>
      </x:c>
      <x:c r="G28" s="49" t="str">
        <x:f>IF(A28="","",SUMIFS('Cost Log'!$M$7:$M$106,'Cost Log'!$D$7:$D$106,A28))</x:f>
      </x:c>
      <x:c r="H28" s="49" t="str">
        <x:f>IF(A28="","",SUMIFS(Commitments!$K$7:$K$56,Commitments!$D$7:$D$56,A28))</x:f>
      </x:c>
      <x:c r="I28" s="47"/>
      <x:c r="J28" s="48" t="str">
        <x:f>IF(A28="","",G28+H28+I28)</x:f>
      </x:c>
      <x:c r="K28" s="48" t="str">
        <x:f>IF(A28="","",F28-J28)</x:f>
      </x:c>
      <x:c r="L28" s="50" t="str">
        <x:f>IF(OR(A28="",F28=0),"",J28/F28)</x:f>
      </x:c>
      <x:c r="M28" s="29" t="str">
        <x:f>IF(A28="","",IF(K28&lt;0,"Over budget",IF(L28&gt;=0.9,"Watch","On plan")))</x:f>
      </x:c>
    </x:row>
    <x:row r="29">
      <x:c r="A29" s="28"/>
      <x:c r="B29" s="28"/>
      <x:c r="C29" s="28"/>
      <x:c r="D29" s="47"/>
      <x:c r="E29" s="47"/>
      <x:c r="F29" s="49" t="str">
        <x:f>IF(A29="","",D29+E29)</x:f>
      </x:c>
      <x:c r="G29" s="49" t="str">
        <x:f>IF(A29="","",SUMIFS('Cost Log'!$M$7:$M$106,'Cost Log'!$D$7:$D$106,A29))</x:f>
      </x:c>
      <x:c r="H29" s="49" t="str">
        <x:f>IF(A29="","",SUMIFS(Commitments!$K$7:$K$56,Commitments!$D$7:$D$56,A29))</x:f>
      </x:c>
      <x:c r="I29" s="47"/>
      <x:c r="J29" s="48" t="str">
        <x:f>IF(A29="","",G29+H29+I29)</x:f>
      </x:c>
      <x:c r="K29" s="48" t="str">
        <x:f>IF(A29="","",F29-J29)</x:f>
      </x:c>
      <x:c r="L29" s="50" t="str">
        <x:f>IF(OR(A29="",F29=0),"",J29/F29)</x:f>
      </x:c>
      <x:c r="M29" s="29" t="str">
        <x:f>IF(A29="","",IF(K29&lt;0,"Over budget",IF(L29&gt;=0.9,"Watch","On plan")))</x:f>
      </x:c>
    </x:row>
    <x:row r="30">
      <x:c r="A30" s="28"/>
      <x:c r="B30" s="28"/>
      <x:c r="C30" s="28"/>
      <x:c r="D30" s="47"/>
      <x:c r="E30" s="47"/>
      <x:c r="F30" s="49" t="str">
        <x:f>IF(A30="","",D30+E30)</x:f>
      </x:c>
      <x:c r="G30" s="49" t="str">
        <x:f>IF(A30="","",SUMIFS('Cost Log'!$M$7:$M$106,'Cost Log'!$D$7:$D$106,A30))</x:f>
      </x:c>
      <x:c r="H30" s="49" t="str">
        <x:f>IF(A30="","",SUMIFS(Commitments!$K$7:$K$56,Commitments!$D$7:$D$56,A30))</x:f>
      </x:c>
      <x:c r="I30" s="47"/>
      <x:c r="J30" s="48" t="str">
        <x:f>IF(A30="","",G30+H30+I30)</x:f>
      </x:c>
      <x:c r="K30" s="48" t="str">
        <x:f>IF(A30="","",F30-J30)</x:f>
      </x:c>
      <x:c r="L30" s="50" t="str">
        <x:f>IF(OR(A30="",F30=0),"",J30/F30)</x:f>
      </x:c>
      <x:c r="M30" s="29" t="str">
        <x:f>IF(A30="","",IF(K30&lt;0,"Over budget",IF(L30&gt;=0.9,"Watch","On plan")))</x:f>
      </x:c>
    </x:row>
    <x:row r="31">
      <x:c r="A31" s="28"/>
      <x:c r="B31" s="28"/>
      <x:c r="C31" s="28"/>
      <x:c r="D31" s="47"/>
      <x:c r="E31" s="47"/>
      <x:c r="F31" s="49" t="str">
        <x:f>IF(A31="","",D31+E31)</x:f>
      </x:c>
      <x:c r="G31" s="49" t="str">
        <x:f>IF(A31="","",SUMIFS('Cost Log'!$M$7:$M$106,'Cost Log'!$D$7:$D$106,A31))</x:f>
      </x:c>
      <x:c r="H31" s="49" t="str">
        <x:f>IF(A31="","",SUMIFS(Commitments!$K$7:$K$56,Commitments!$D$7:$D$56,A31))</x:f>
      </x:c>
      <x:c r="I31" s="47"/>
      <x:c r="J31" s="48" t="str">
        <x:f>IF(A31="","",G31+H31+I31)</x:f>
      </x:c>
      <x:c r="K31" s="48" t="str">
        <x:f>IF(A31="","",F31-J31)</x:f>
      </x:c>
      <x:c r="L31" s="50" t="str">
        <x:f>IF(OR(A31="",F31=0),"",J31/F31)</x:f>
      </x:c>
      <x:c r="M31" s="29" t="str">
        <x:f>IF(A31="","",IF(K31&lt;0,"Over budget",IF(L31&gt;=0.9,"Watch","On plan")))</x:f>
      </x:c>
    </x:row>
    <x:row r="32">
      <x:c r="A32" s="28"/>
      <x:c r="B32" s="28"/>
      <x:c r="C32" s="28"/>
      <x:c r="D32" s="47"/>
      <x:c r="E32" s="47"/>
      <x:c r="F32" s="49" t="str">
        <x:f>IF(A32="","",D32+E32)</x:f>
      </x:c>
      <x:c r="G32" s="49" t="str">
        <x:f>IF(A32="","",SUMIFS('Cost Log'!$M$7:$M$106,'Cost Log'!$D$7:$D$106,A32))</x:f>
      </x:c>
      <x:c r="H32" s="49" t="str">
        <x:f>IF(A32="","",SUMIFS(Commitments!$K$7:$K$56,Commitments!$D$7:$D$56,A32))</x:f>
      </x:c>
      <x:c r="I32" s="47"/>
      <x:c r="J32" s="48" t="str">
        <x:f>IF(A32="","",G32+H32+I32)</x:f>
      </x:c>
      <x:c r="K32" s="48" t="str">
        <x:f>IF(A32="","",F32-J32)</x:f>
      </x:c>
      <x:c r="L32" s="50" t="str">
        <x:f>IF(OR(A32="",F32=0),"",J32/F32)</x:f>
      </x:c>
      <x:c r="M32" s="29" t="str">
        <x:f>IF(A32="","",IF(K32&lt;0,"Over budget",IF(L32&gt;=0.9,"Watch","On plan")))</x:f>
      </x:c>
    </x:row>
    <x:row r="33">
      <x:c r="A33" s="28"/>
      <x:c r="B33" s="28"/>
      <x:c r="C33" s="28"/>
      <x:c r="D33" s="47"/>
      <x:c r="E33" s="47"/>
      <x:c r="F33" s="49" t="str">
        <x:f>IF(A33="","",D33+E33)</x:f>
      </x:c>
      <x:c r="G33" s="49" t="str">
        <x:f>IF(A33="","",SUMIFS('Cost Log'!$M$7:$M$106,'Cost Log'!$D$7:$D$106,A33))</x:f>
      </x:c>
      <x:c r="H33" s="49" t="str">
        <x:f>IF(A33="","",SUMIFS(Commitments!$K$7:$K$56,Commitments!$D$7:$D$56,A33))</x:f>
      </x:c>
      <x:c r="I33" s="47"/>
      <x:c r="J33" s="48" t="str">
        <x:f>IF(A33="","",G33+H33+I33)</x:f>
      </x:c>
      <x:c r="K33" s="48" t="str">
        <x:f>IF(A33="","",F33-J33)</x:f>
      </x:c>
      <x:c r="L33" s="50" t="str">
        <x:f>IF(OR(A33="",F33=0),"",J33/F33)</x:f>
      </x:c>
      <x:c r="M33" s="29" t="str">
        <x:f>IF(A33="","",IF(K33&lt;0,"Over budget",IF(L33&gt;=0.9,"Watch","On plan")))</x:f>
      </x:c>
    </x:row>
    <x:row r="34">
      <x:c r="A34" s="28"/>
      <x:c r="B34" s="28"/>
      <x:c r="C34" s="28"/>
      <x:c r="D34" s="47"/>
      <x:c r="E34" s="47"/>
      <x:c r="F34" s="49" t="str">
        <x:f>IF(A34="","",D34+E34)</x:f>
      </x:c>
      <x:c r="G34" s="49" t="str">
        <x:f>IF(A34="","",SUMIFS('Cost Log'!$M$7:$M$106,'Cost Log'!$D$7:$D$106,A34))</x:f>
      </x:c>
      <x:c r="H34" s="49" t="str">
        <x:f>IF(A34="","",SUMIFS(Commitments!$K$7:$K$56,Commitments!$D$7:$D$56,A34))</x:f>
      </x:c>
      <x:c r="I34" s="47"/>
      <x:c r="J34" s="48" t="str">
        <x:f>IF(A34="","",G34+H34+I34)</x:f>
      </x:c>
      <x:c r="K34" s="48" t="str">
        <x:f>IF(A34="","",F34-J34)</x:f>
      </x:c>
      <x:c r="L34" s="50" t="str">
        <x:f>IF(OR(A34="",F34=0),"",J34/F34)</x:f>
      </x:c>
      <x:c r="M34" s="29" t="str">
        <x:f>IF(A34="","",IF(K34&lt;0,"Over budget",IF(L34&gt;=0.9,"Watch","On plan")))</x:f>
      </x:c>
    </x:row>
    <x:row r="35">
      <x:c r="A35" s="28"/>
      <x:c r="B35" s="28"/>
      <x:c r="C35" s="28"/>
      <x:c r="D35" s="47"/>
      <x:c r="E35" s="47"/>
      <x:c r="F35" s="49" t="str">
        <x:f>IF(A35="","",D35+E35)</x:f>
      </x:c>
      <x:c r="G35" s="49" t="str">
        <x:f>IF(A35="","",SUMIFS('Cost Log'!$M$7:$M$106,'Cost Log'!$D$7:$D$106,A35))</x:f>
      </x:c>
      <x:c r="H35" s="49" t="str">
        <x:f>IF(A35="","",SUMIFS(Commitments!$K$7:$K$56,Commitments!$D$7:$D$56,A35))</x:f>
      </x:c>
      <x:c r="I35" s="47"/>
      <x:c r="J35" s="48" t="str">
        <x:f>IF(A35="","",G35+H35+I35)</x:f>
      </x:c>
      <x:c r="K35" s="48" t="str">
        <x:f>IF(A35="","",F35-J35)</x:f>
      </x:c>
      <x:c r="L35" s="50" t="str">
        <x:f>IF(OR(A35="",F35=0),"",J35/F35)</x:f>
      </x:c>
      <x:c r="M35" s="29" t="str">
        <x:f>IF(A35="","",IF(K35&lt;0,"Over budget",IF(L35&gt;=0.9,"Watch","On plan")))</x:f>
      </x:c>
    </x:row>
    <x:row r="36">
      <x:c r="A36" s="28"/>
      <x:c r="B36" s="28"/>
      <x:c r="C36" s="28"/>
      <x:c r="D36" s="47"/>
      <x:c r="E36" s="47"/>
      <x:c r="F36" s="49" t="str">
        <x:f>IF(A36="","",D36+E36)</x:f>
      </x:c>
      <x:c r="G36" s="49" t="str">
        <x:f>IF(A36="","",SUMIFS('Cost Log'!$M$7:$M$106,'Cost Log'!$D$7:$D$106,A36))</x:f>
      </x:c>
      <x:c r="H36" s="49" t="str">
        <x:f>IF(A36="","",SUMIFS(Commitments!$K$7:$K$56,Commitments!$D$7:$D$56,A36))</x:f>
      </x:c>
      <x:c r="I36" s="47"/>
      <x:c r="J36" s="48" t="str">
        <x:f>IF(A36="","",G36+H36+I36)</x:f>
      </x:c>
      <x:c r="K36" s="48" t="str">
        <x:f>IF(A36="","",F36-J36)</x:f>
      </x:c>
      <x:c r="L36" s="50" t="str">
        <x:f>IF(OR(A36="",F36=0),"",J36/F36)</x:f>
      </x:c>
      <x:c r="M36" s="29" t="str">
        <x:f>IF(A36="","",IF(K36&lt;0,"Over budget",IF(L36&gt;=0.9,"Watch","On plan")))</x:f>
      </x:c>
    </x:row>
    <x:row r="37">
      <x:c r="A37" s="28"/>
      <x:c r="B37" s="28"/>
      <x:c r="C37" s="28"/>
      <x:c r="D37" s="47"/>
      <x:c r="E37" s="47"/>
      <x:c r="F37" s="49" t="str">
        <x:f>IF(A37="","",D37+E37)</x:f>
      </x:c>
      <x:c r="G37" s="49" t="str">
        <x:f>IF(A37="","",SUMIFS('Cost Log'!$M$7:$M$106,'Cost Log'!$D$7:$D$106,A37))</x:f>
      </x:c>
      <x:c r="H37" s="49" t="str">
        <x:f>IF(A37="","",SUMIFS(Commitments!$K$7:$K$56,Commitments!$D$7:$D$56,A37))</x:f>
      </x:c>
      <x:c r="I37" s="47"/>
      <x:c r="J37" s="48" t="str">
        <x:f>IF(A37="","",G37+H37+I37)</x:f>
      </x:c>
      <x:c r="K37" s="48" t="str">
        <x:f>IF(A37="","",F37-J37)</x:f>
      </x:c>
      <x:c r="L37" s="50" t="str">
        <x:f>IF(OR(A37="",F37=0),"",J37/F37)</x:f>
      </x:c>
      <x:c r="M37" s="29" t="str">
        <x:f>IF(A37="","",IF(K37&lt;0,"Over budget",IF(L37&gt;=0.9,"Watch","On plan")))</x:f>
      </x:c>
    </x:row>
    <x:row r="38">
      <x:c r="A38" s="28"/>
      <x:c r="B38" s="28"/>
      <x:c r="C38" s="28"/>
      <x:c r="D38" s="47"/>
      <x:c r="E38" s="47"/>
      <x:c r="F38" s="49" t="str">
        <x:f>IF(A38="","",D38+E38)</x:f>
      </x:c>
      <x:c r="G38" s="49" t="str">
        <x:f>IF(A38="","",SUMIFS('Cost Log'!$M$7:$M$106,'Cost Log'!$D$7:$D$106,A38))</x:f>
      </x:c>
      <x:c r="H38" s="49" t="str">
        <x:f>IF(A38="","",SUMIFS(Commitments!$K$7:$K$56,Commitments!$D$7:$D$56,A38))</x:f>
      </x:c>
      <x:c r="I38" s="47"/>
      <x:c r="J38" s="48" t="str">
        <x:f>IF(A38="","",G38+H38+I38)</x:f>
      </x:c>
      <x:c r="K38" s="48" t="str">
        <x:f>IF(A38="","",F38-J38)</x:f>
      </x:c>
      <x:c r="L38" s="50" t="str">
        <x:f>IF(OR(A38="",F38=0),"",J38/F38)</x:f>
      </x:c>
      <x:c r="M38" s="29" t="str">
        <x:f>IF(A38="","",IF(K38&lt;0,"Over budget",IF(L38&gt;=0.9,"Watch","On plan")))</x:f>
      </x:c>
    </x:row>
    <x:row r="39">
      <x:c r="A39" s="28"/>
      <x:c r="B39" s="28"/>
      <x:c r="C39" s="28"/>
      <x:c r="D39" s="47"/>
      <x:c r="E39" s="47"/>
      <x:c r="F39" s="49" t="str">
        <x:f>IF(A39="","",D39+E39)</x:f>
      </x:c>
      <x:c r="G39" s="49" t="str">
        <x:f>IF(A39="","",SUMIFS('Cost Log'!$M$7:$M$106,'Cost Log'!$D$7:$D$106,A39))</x:f>
      </x:c>
      <x:c r="H39" s="49" t="str">
        <x:f>IF(A39="","",SUMIFS(Commitments!$K$7:$K$56,Commitments!$D$7:$D$56,A39))</x:f>
      </x:c>
      <x:c r="I39" s="47"/>
      <x:c r="J39" s="48" t="str">
        <x:f>IF(A39="","",G39+H39+I39)</x:f>
      </x:c>
      <x:c r="K39" s="48" t="str">
        <x:f>IF(A39="","",F39-J39)</x:f>
      </x:c>
      <x:c r="L39" s="50" t="str">
        <x:f>IF(OR(A39="",F39=0),"",J39/F39)</x:f>
      </x:c>
      <x:c r="M39" s="29" t="str">
        <x:f>IF(A39="","",IF(K39&lt;0,"Over budget",IF(L39&gt;=0.9,"Watch","On plan")))</x:f>
      </x:c>
    </x:row>
    <x:row r="40">
      <x:c r="A40" s="28"/>
      <x:c r="B40" s="28"/>
      <x:c r="C40" s="28"/>
      <x:c r="D40" s="47"/>
      <x:c r="E40" s="47"/>
      <x:c r="F40" s="49" t="str">
        <x:f>IF(A40="","",D40+E40)</x:f>
      </x:c>
      <x:c r="G40" s="49" t="str">
        <x:f>IF(A40="","",SUMIFS('Cost Log'!$M$7:$M$106,'Cost Log'!$D$7:$D$106,A40))</x:f>
      </x:c>
      <x:c r="H40" s="49" t="str">
        <x:f>IF(A40="","",SUMIFS(Commitments!$K$7:$K$56,Commitments!$D$7:$D$56,A40))</x:f>
      </x:c>
      <x:c r="I40" s="47"/>
      <x:c r="J40" s="48" t="str">
        <x:f>IF(A40="","",G40+H40+I40)</x:f>
      </x:c>
      <x:c r="K40" s="48" t="str">
        <x:f>IF(A40="","",F40-J40)</x:f>
      </x:c>
      <x:c r="L40" s="50" t="str">
        <x:f>IF(OR(A40="",F40=0),"",J40/F40)</x:f>
      </x:c>
      <x:c r="M40" s="29" t="str">
        <x:f>IF(A40="","",IF(K40&lt;0,"Over budget",IF(L40&gt;=0.9,"Watch","On plan")))</x:f>
      </x:c>
    </x:row>
    <x:row r="41">
      <x:c r="A41" s="28"/>
      <x:c r="B41" s="28"/>
      <x:c r="C41" s="28"/>
      <x:c r="D41" s="47"/>
      <x:c r="E41" s="47"/>
      <x:c r="F41" s="49" t="str">
        <x:f>IF(A41="","",D41+E41)</x:f>
      </x:c>
      <x:c r="G41" s="49" t="str">
        <x:f>IF(A41="","",SUMIFS('Cost Log'!$M$7:$M$106,'Cost Log'!$D$7:$D$106,A41))</x:f>
      </x:c>
      <x:c r="H41" s="49" t="str">
        <x:f>IF(A41="","",SUMIFS(Commitments!$K$7:$K$56,Commitments!$D$7:$D$56,A41))</x:f>
      </x:c>
      <x:c r="I41" s="47"/>
      <x:c r="J41" s="48" t="str">
        <x:f>IF(A41="","",G41+H41+I41)</x:f>
      </x:c>
      <x:c r="K41" s="48" t="str">
        <x:f>IF(A41="","",F41-J41)</x:f>
      </x:c>
      <x:c r="L41" s="50" t="str">
        <x:f>IF(OR(A41="",F41=0),"",J41/F41)</x:f>
      </x:c>
      <x:c r="M41" s="29" t="str">
        <x:f>IF(A41="","",IF(K41&lt;0,"Over budget",IF(L41&gt;=0.9,"Watch","On plan")))</x:f>
      </x:c>
    </x:row>
    <x:row r="42">
      <x:c r="A42" s="28"/>
      <x:c r="B42" s="28"/>
      <x:c r="C42" s="28"/>
      <x:c r="D42" s="47"/>
      <x:c r="E42" s="47"/>
      <x:c r="F42" s="49" t="str">
        <x:f>IF(A42="","",D42+E42)</x:f>
      </x:c>
      <x:c r="G42" s="49" t="str">
        <x:f>IF(A42="","",SUMIFS('Cost Log'!$M$7:$M$106,'Cost Log'!$D$7:$D$106,A42))</x:f>
      </x:c>
      <x:c r="H42" s="49" t="str">
        <x:f>IF(A42="","",SUMIFS(Commitments!$K$7:$K$56,Commitments!$D$7:$D$56,A42))</x:f>
      </x:c>
      <x:c r="I42" s="47"/>
      <x:c r="J42" s="48" t="str">
        <x:f>IF(A42="","",G42+H42+I42)</x:f>
      </x:c>
      <x:c r="K42" s="48" t="str">
        <x:f>IF(A42="","",F42-J42)</x:f>
      </x:c>
      <x:c r="L42" s="50" t="str">
        <x:f>IF(OR(A42="",F42=0),"",J42/F42)</x:f>
      </x:c>
      <x:c r="M42" s="29" t="str">
        <x:f>IF(A42="","",IF(K42&lt;0,"Over budget",IF(L42&gt;=0.9,"Watch","On plan")))</x:f>
      </x:c>
    </x:row>
    <x:row r="43">
      <x:c r="A43" s="28"/>
      <x:c r="B43" s="28"/>
      <x:c r="C43" s="28"/>
      <x:c r="D43" s="47"/>
      <x:c r="E43" s="47"/>
      <x:c r="F43" s="49" t="str">
        <x:f>IF(A43="","",D43+E43)</x:f>
      </x:c>
      <x:c r="G43" s="49" t="str">
        <x:f>IF(A43="","",SUMIFS('Cost Log'!$M$7:$M$106,'Cost Log'!$D$7:$D$106,A43))</x:f>
      </x:c>
      <x:c r="H43" s="49" t="str">
        <x:f>IF(A43="","",SUMIFS(Commitments!$K$7:$K$56,Commitments!$D$7:$D$56,A43))</x:f>
      </x:c>
      <x:c r="I43" s="47"/>
      <x:c r="J43" s="48" t="str">
        <x:f>IF(A43="","",G43+H43+I43)</x:f>
      </x:c>
      <x:c r="K43" s="48" t="str">
        <x:f>IF(A43="","",F43-J43)</x:f>
      </x:c>
      <x:c r="L43" s="50" t="str">
        <x:f>IF(OR(A43="",F43=0),"",J43/F43)</x:f>
      </x:c>
      <x:c r="M43" s="29" t="str">
        <x:f>IF(A43="","",IF(K43&lt;0,"Over budget",IF(L43&gt;=0.9,"Watch","On plan")))</x:f>
      </x:c>
    </x:row>
    <x:row r="44">
      <x:c r="A44" s="28"/>
      <x:c r="B44" s="28"/>
      <x:c r="C44" s="28"/>
      <x:c r="D44" s="47"/>
      <x:c r="E44" s="47"/>
      <x:c r="F44" s="49" t="str">
        <x:f>IF(A44="","",D44+E44)</x:f>
      </x:c>
      <x:c r="G44" s="49" t="str">
        <x:f>IF(A44="","",SUMIFS('Cost Log'!$M$7:$M$106,'Cost Log'!$D$7:$D$106,A44))</x:f>
      </x:c>
      <x:c r="H44" s="49" t="str">
        <x:f>IF(A44="","",SUMIFS(Commitments!$K$7:$K$56,Commitments!$D$7:$D$56,A44))</x:f>
      </x:c>
      <x:c r="I44" s="47"/>
      <x:c r="J44" s="48" t="str">
        <x:f>IF(A44="","",G44+H44+I44)</x:f>
      </x:c>
      <x:c r="K44" s="48" t="str">
        <x:f>IF(A44="","",F44-J44)</x:f>
      </x:c>
      <x:c r="L44" s="50" t="str">
        <x:f>IF(OR(A44="",F44=0),"",J44/F44)</x:f>
      </x:c>
      <x:c r="M44" s="29" t="str">
        <x:f>IF(A44="","",IF(K44&lt;0,"Over budget",IF(L44&gt;=0.9,"Watch","On plan")))</x:f>
      </x:c>
    </x:row>
    <x:row r="45">
      <x:c r="A45" s="28"/>
      <x:c r="B45" s="28"/>
      <x:c r="C45" s="28"/>
      <x:c r="D45" s="47"/>
      <x:c r="E45" s="47"/>
      <x:c r="F45" s="49" t="str">
        <x:f>IF(A45="","",D45+E45)</x:f>
      </x:c>
      <x:c r="G45" s="49" t="str">
        <x:f>IF(A45="","",SUMIFS('Cost Log'!$M$7:$M$106,'Cost Log'!$D$7:$D$106,A45))</x:f>
      </x:c>
      <x:c r="H45" s="49" t="str">
        <x:f>IF(A45="","",SUMIFS(Commitments!$K$7:$K$56,Commitments!$D$7:$D$56,A45))</x:f>
      </x:c>
      <x:c r="I45" s="47"/>
      <x:c r="J45" s="48" t="str">
        <x:f>IF(A45="","",G45+H45+I45)</x:f>
      </x:c>
      <x:c r="K45" s="48" t="str">
        <x:f>IF(A45="","",F45-J45)</x:f>
      </x:c>
      <x:c r="L45" s="50" t="str">
        <x:f>IF(OR(A45="",F45=0),"",J45/F45)</x:f>
      </x:c>
      <x:c r="M45" s="29" t="str">
        <x:f>IF(A45="","",IF(K45&lt;0,"Over budget",IF(L45&gt;=0.9,"Watch","On plan")))</x:f>
      </x:c>
    </x:row>
    <x:row r="46">
      <x:c r="A46" s="28"/>
      <x:c r="B46" s="28"/>
      <x:c r="C46" s="28"/>
      <x:c r="D46" s="47"/>
      <x:c r="E46" s="47"/>
      <x:c r="F46" s="49" t="str">
        <x:f>IF(A46="","",D46+E46)</x:f>
      </x:c>
      <x:c r="G46" s="49" t="str">
        <x:f>IF(A46="","",SUMIFS('Cost Log'!$M$7:$M$106,'Cost Log'!$D$7:$D$106,A46))</x:f>
      </x:c>
      <x:c r="H46" s="49" t="str">
        <x:f>IF(A46="","",SUMIFS(Commitments!$K$7:$K$56,Commitments!$D$7:$D$56,A46))</x:f>
      </x:c>
      <x:c r="I46" s="47"/>
      <x:c r="J46" s="48" t="str">
        <x:f>IF(A46="","",G46+H46+I46)</x:f>
      </x:c>
      <x:c r="K46" s="48" t="str">
        <x:f>IF(A46="","",F46-J46)</x:f>
      </x:c>
      <x:c r="L46" s="50" t="str">
        <x:f>IF(OR(A46="",F46=0),"",J46/F46)</x:f>
      </x:c>
      <x:c r="M46" s="29" t="str">
        <x:f>IF(A46="","",IF(K46&lt;0,"Over budget",IF(L46&gt;=0.9,"Watch","On plan")))</x:f>
      </x:c>
    </x:row>
  </x:sheetData>
  <x:mergeCells>
    <x:mergeCell ref="A1:M2"/>
    <x:mergeCell ref="A3:M3"/>
  </x:mergeCells>
  <x:conditionalFormatting sqref="M7:M46">
    <x:cfRule type="containsText" dxfId="0" priority="1" operator="containsText" text="Complete"/>
    <x:cfRule type="containsText" dxfId="1" priority="2" operator="containsText" text="Ready"/>
    <x:cfRule type="containsText" dxfId="2" priority="3" operator="containsText" text="Behind"/>
    <x:cfRule type="containsText" dxfId="3" priority="4" operator="containsText" text="Review"/>
    <x:cfRule type="containsText" dxfId="4" priority="5" operator="containsText" text="Over budget"/>
  </x:conditionalFormatting>
  <x:dataValidations count="1">
    <x:dataValidation type="list" sqref="C7:C46">
      <x:formula1>Lists!$A$6:$A$13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0d7a604258c4794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24" hidden="0" customWidth="1"/>
    <x:col min="4" max="4" width="13" hidden="0" customWidth="1"/>
    <x:col min="5" max="5" width="18" hidden="0" customWidth="1"/>
    <x:col min="6" max="6" width="34" hidden="0" customWidth="1"/>
    <x:col min="7" max="7" width="18" hidden="0" customWidth="1"/>
    <x:col min="8" max="8" width="17" hidden="0" customWidth="1"/>
    <x:col min="9" max="9" width="18" hidden="0" customWidth="1"/>
    <x:col min="10" max="10" width="16" hidden="0" customWidth="1"/>
    <x:col min="11" max="11" width="17" hidden="0" customWidth="1"/>
    <x:col min="12" max="12" width="14" hidden="0" customWidth="1"/>
    <x:col min="13" max="13" width="32" hidden="0" customWidth="1"/>
  </x:cols>
  <x:sheetData>
    <x:row r="1" ht="28" customHeight="1">
      <x:c r="A1" s="4" t="str">
        <x:v>Commitments</x:v>
      </x:c>
      <x:c r="B1" s="4" t="str">
        <x:v>Commitments</x:v>
      </x:c>
      <x:c r="C1" s="4" t="str">
        <x:v>Commitments</x:v>
      </x:c>
      <x:c r="D1" s="4" t="str">
        <x:v>Commitments</x:v>
      </x:c>
      <x:c r="E1" s="4" t="str">
        <x:v>Commitments</x:v>
      </x:c>
      <x:c r="F1" s="4" t="str">
        <x:v>Commitments</x:v>
      </x:c>
      <x:c r="G1" s="4" t="str">
        <x:v>Commitments</x:v>
      </x:c>
      <x:c r="H1" s="4" t="str">
        <x:v>Commitments</x:v>
      </x:c>
      <x:c r="I1" s="4" t="str">
        <x:v>Commitments</x:v>
      </x:c>
      <x:c r="J1" s="4" t="str">
        <x:v>Commitments</x:v>
      </x:c>
      <x:c r="K1" s="4" t="str">
        <x:v>Commitments</x:v>
      </x:c>
      <x:c r="L1" s="4" t="str">
        <x:v>Commitments</x:v>
      </x:c>
      <x:c r="M1" s="4" t="str">
        <x:v>Commitments</x:v>
      </x:c>
    </x:row>
    <x:row r="2" ht="28" customHeight="1">
      <x:c r="A2" s="4" t="str">
        <x:v>Commitments</x:v>
      </x:c>
      <x:c r="B2" s="4" t="str">
        <x:v>Commitments</x:v>
      </x:c>
      <x:c r="C2" s="4" t="str">
        <x:v>Commitments</x:v>
      </x:c>
      <x:c r="D2" s="4" t="str">
        <x:v>Commitments</x:v>
      </x:c>
      <x:c r="E2" s="4" t="str">
        <x:v>Commitments</x:v>
      </x:c>
      <x:c r="F2" s="4" t="str">
        <x:v>Commitments</x:v>
      </x:c>
      <x:c r="G2" s="4" t="str">
        <x:v>Commitments</x:v>
      </x:c>
      <x:c r="H2" s="4" t="str">
        <x:v>Commitments</x:v>
      </x:c>
      <x:c r="I2" s="4" t="str">
        <x:v>Commitments</x:v>
      </x:c>
      <x:c r="J2" s="4" t="str">
        <x:v>Commitments</x:v>
      </x:c>
      <x:c r="K2" s="4" t="str">
        <x:v>Commitments</x:v>
      </x:c>
      <x:c r="L2" s="4" t="str">
        <x:v>Commitments</x:v>
      </x:c>
      <x:c r="M2" s="4" t="str">
        <x:v>Commitments</x:v>
      </x:c>
    </x:row>
    <x:row r="3" ht="30" customHeight="1">
      <x:c r="A3" s="8" t="str">
        <x:v>Track approved vendor and subcontract obligations separately from actual cost transactions.</x:v>
      </x:c>
      <x:c r="B3" s="8" t="str">
        <x:v>Track approved vendor and subcontract obligations separately from actual cost transactions.</x:v>
      </x:c>
      <x:c r="C3" s="8" t="str">
        <x:v>Track approved vendor and subcontract obligations separately from actual cost transactions.</x:v>
      </x:c>
      <x:c r="D3" s="8" t="str">
        <x:v>Track approved vendor and subcontract obligations separately from actual cost transactions.</x:v>
      </x:c>
      <x:c r="E3" s="8" t="str">
        <x:v>Track approved vendor and subcontract obligations separately from actual cost transactions.</x:v>
      </x:c>
      <x:c r="F3" s="8" t="str">
        <x:v>Track approved vendor and subcontract obligations separately from actual cost transactions.</x:v>
      </x:c>
      <x:c r="G3" s="8" t="str">
        <x:v>Track approved vendor and subcontract obligations separately from actual cost transactions.</x:v>
      </x:c>
      <x:c r="H3" s="8" t="str">
        <x:v>Track approved vendor and subcontract obligations separately from actual cost transactions.</x:v>
      </x:c>
      <x:c r="I3" s="8" t="str">
        <x:v>Track approved vendor and subcontract obligations separately from actual cost transactions.</x:v>
      </x:c>
      <x:c r="J3" s="8" t="str">
        <x:v>Track approved vendor and subcontract obligations separately from actual cost transactions.</x:v>
      </x:c>
      <x:c r="K3" s="8" t="str">
        <x:v>Track approved vendor and subcontract obligations separately from actual cost transactions.</x:v>
      </x:c>
      <x:c r="L3" s="8" t="str">
        <x:v>Track approved vendor and subcontract obligations separately from actual cost transactions.</x:v>
      </x:c>
      <x:c r="M3" s="8" t="str">
        <x:v>Track approved vendor and subcontract obligations separately from actual cost transactions.</x:v>
      </x:c>
    </x:row>
    <x:row r="6" ht="32" customHeight="1">
      <x:c r="A6" s="40" t="str">
        <x:v>Commitment ID</x:v>
      </x:c>
      <x:c r="B6" s="40" t="str">
        <x:v>Date</x:v>
      </x:c>
      <x:c r="C6" s="40" t="str">
        <x:v>Vendor</x:v>
      </x:c>
      <x:c r="D6" s="40" t="str">
        <x:v>Cost Code</x:v>
      </x:c>
      <x:c r="E6" s="40" t="str">
        <x:v>Category</x:v>
      </x:c>
      <x:c r="F6" s="40" t="str">
        <x:v>Description</x:v>
      </x:c>
      <x:c r="G6" s="40" t="str">
        <x:v>Original Commitment</x:v>
      </x:c>
      <x:c r="H6" s="40" t="str">
        <x:v>Approved Changes</x:v>
      </x:c>
      <x:c r="I6" s="40" t="str">
        <x:v>Revised Commitment</x:v>
      </x:c>
      <x:c r="J6" s="40" t="str">
        <x:v>Actual to Date</x:v>
      </x:c>
      <x:c r="K6" s="40" t="str">
        <x:v>Open Commitment</x:v>
      </x:c>
      <x:c r="L6" s="40" t="str">
        <x:v>Status</x:v>
      </x:c>
      <x:c r="M6" s="40" t="str">
        <x:v>Notes</x:v>
      </x:c>
    </x:row>
    <x:row r="7">
      <x:c r="A7" s="28" t="str">
        <x:v>COM-001</x:v>
      </x:c>
      <x:c r="B7" s="46" t="n">
        <x:v>46266.5</x:v>
      </x:c>
      <x:c r="C7" s="28" t="str">
        <x:v>Example Concrete Co.</x:v>
      </x:c>
      <x:c r="D7" s="28" t="str">
        <x:v>03-100</x:v>
      </x:c>
      <x:c r="E7" s="30" t="str">
        <x:f>IF(D7="","",IFERROR(INDEX(Budget!$C$7:$C$46,MATCH(D7,Budget!$A$7:$A$46,0)),"UNKNOWN CODE"))</x:f>
        <x:v>Subcontractors</x:v>
      </x:c>
      <x:c r="F7" s="28" t="str">
        <x:v>Foundation package</x:v>
      </x:c>
      <x:c r="G7" s="47" t="n">
        <x:v>65000</x:v>
      </x:c>
      <x:c r="H7" s="47" t="n">
        <x:v>3000</x:v>
      </x:c>
      <x:c r="I7" s="49" t="n">
        <x:f>IF(A7="","",G7+H7)</x:f>
        <x:v>68000</x:v>
      </x:c>
      <x:c r="J7" s="49" t="n">
        <x:f>IF(A7="","",SUMIFS('Cost Log'!$M$7:$M$106,'Cost Log'!$C$7:$C$106,A7))</x:f>
        <x:v>44000</x:v>
      </x:c>
      <x:c r="K7" s="49" t="n">
        <x:f>IF(A7="","",IF(OR(L7="Complete",L7="Cancelled"),0,MAX(I7-J7,0)))</x:f>
        <x:v>24000</x:v>
      </x:c>
      <x:c r="L7" s="28" t="str">
        <x:v>Issued</x:v>
      </x:c>
      <x:c r="M7" s="28" t="str">
        <x:v>Approved scope and change documented</x:v>
      </x:c>
    </x:row>
    <x:row r="8">
      <x:c r="A8" s="28" t="str">
        <x:v>COM-002</x:v>
      </x:c>
      <x:c r="B8" s="46" t="n">
        <x:v>46270.5</x:v>
      </x:c>
      <x:c r="C8" s="28" t="str">
        <x:v>Example Framing Crew</x:v>
      </x:c>
      <x:c r="D8" s="28" t="str">
        <x:v>06-100</x:v>
      </x:c>
      <x:c r="E8" s="30" t="str">
        <x:f>IF(D8="","",IFERROR(INDEX(Budget!$C$7:$C$46,MATCH(D8,Budget!$A$7:$A$46,0)),"UNKNOWN CODE"))</x:f>
        <x:v>Labor</x:v>
      </x:c>
      <x:c r="F8" s="28" t="str">
        <x:v>Framing labor</x:v>
      </x:c>
      <x:c r="G8" s="47" t="n">
        <x:v>46000</x:v>
      </x:c>
      <x:c r="H8" s="47" t="n">
        <x:v>2000</x:v>
      </x:c>
      <x:c r="I8" s="49" t="n">
        <x:f>IF(A8="","",G8+H8)</x:f>
        <x:v>48000</x:v>
      </x:c>
      <x:c r="J8" s="49" t="n">
        <x:f>IF(A8="","",SUMIFS('Cost Log'!$M$7:$M$106,'Cost Log'!$C$7:$C$106,A8))</x:f>
        <x:v>12000</x:v>
      </x:c>
      <x:c r="K8" s="49" t="n">
        <x:f>IF(A8="","",IF(OR(L8="Complete",L8="Cancelled"),0,MAX(I8-J8,0)))</x:f>
        <x:v>36000</x:v>
      </x:c>
      <x:c r="L8" s="28" t="str">
        <x:v>Issued</x:v>
      </x:c>
      <x:c r="M8" s="28" t="str">
        <x:v>Crew start confirmed</x:v>
      </x:c>
    </x:row>
    <x:row r="9">
      <x:c r="A9" s="28" t="str">
        <x:v>COM-003</x:v>
      </x:c>
      <x:c r="B9" s="46" t="n">
        <x:v>46270.5</x:v>
      </x:c>
      <x:c r="C9" s="28" t="str">
        <x:v>Example Lumber Supply</x:v>
      </x:c>
      <x:c r="D9" s="28" t="str">
        <x:v>06-200</x:v>
      </x:c>
      <x:c r="E9" s="30" t="str">
        <x:f>IF(D9="","",IFERROR(INDEX(Budget!$C$7:$C$46,MATCH(D9,Budget!$A$7:$A$46,0)),"UNKNOWN CODE"))</x:f>
        <x:v>Materials</x:v>
      </x:c>
      <x:c r="F9" s="28" t="str">
        <x:v>Framing materials</x:v>
      </x:c>
      <x:c r="G9" s="47" t="n">
        <x:v>79000</x:v>
      </x:c>
      <x:c r="H9" s="47" t="n">
        <x:v>3000</x:v>
      </x:c>
      <x:c r="I9" s="49" t="n">
        <x:f>IF(A9="","",G9+H9)</x:f>
        <x:v>82000</x:v>
      </x:c>
      <x:c r="J9" s="49" t="n">
        <x:f>IF(A9="","",SUMIFS('Cost Log'!$M$7:$M$106,'Cost Log'!$C$7:$C$106,A9))</x:f>
        <x:v>26500</x:v>
      </x:c>
      <x:c r="K9" s="49" t="n">
        <x:f>IF(A9="","",IF(OR(L9="Complete",L9="Cancelled"),0,MAX(I9-J9,0)))</x:f>
        <x:v>55500</x:v>
      </x:c>
      <x:c r="L9" s="28" t="str">
        <x:v>Issued</x:v>
      </x:c>
      <x:c r="M9" s="28" t="str">
        <x:v>Release in packages</x:v>
      </x:c>
    </x:row>
    <x:row r="10">
      <x:c r="A10" s="28" t="str">
        <x:v>COM-004</x:v>
      </x:c>
      <x:c r="B10" s="46" t="n">
        <x:v>46272.5</x:v>
      </x:c>
      <x:c r="C10" s="28" t="str">
        <x:v>Example Window Co.</x:v>
      </x:c>
      <x:c r="D10" s="28" t="str">
        <x:v>08-100</x:v>
      </x:c>
      <x:c r="E10" s="30" t="str">
        <x:f>IF(D10="","",IFERROR(INDEX(Budget!$C$7:$C$46,MATCH(D10,Budget!$A$7:$A$46,0)),"UNKNOWN CODE"))</x:f>
        <x:v>Materials</x:v>
      </x:c>
      <x:c r="F10" s="28" t="str">
        <x:v>Windows and exterior doors</x:v>
      </x:c>
      <x:c r="G10" s="47" t="n">
        <x:v>45500</x:v>
      </x:c>
      <x:c r="H10" s="47" t="n">
        <x:v>500</x:v>
      </x:c>
      <x:c r="I10" s="49" t="n">
        <x:f>IF(A10="","",G10+H10)</x:f>
        <x:v>46000</x:v>
      </x:c>
      <x:c r="J10" s="49" t="n">
        <x:f>IF(A10="","",SUMIFS('Cost Log'!$M$7:$M$106,'Cost Log'!$C$7:$C$106,A10))</x:f>
        <x:v>18000</x:v>
      </x:c>
      <x:c r="K10" s="49" t="n">
        <x:f>IF(A10="","",IF(OR(L10="Complete",L10="Cancelled"),0,MAX(I10-J10,0)))</x:f>
        <x:v>28000</x:v>
      </x:c>
      <x:c r="L10" s="28" t="str">
        <x:v>Issued</x:v>
      </x:c>
      <x:c r="M10" s="28" t="str">
        <x:v>Final dimensions approved</x:v>
      </x:c>
    </x:row>
    <x:row r="11">
      <x:c r="A11" s="28" t="str">
        <x:v>COM-005</x:v>
      </x:c>
      <x:c r="B11" s="46" t="n">
        <x:v>46273.5</x:v>
      </x:c>
      <x:c r="C11" s="28" t="str">
        <x:v>Example Plumbing Co.</x:v>
      </x:c>
      <x:c r="D11" s="28" t="str">
        <x:v>22-100</x:v>
      </x:c>
      <x:c r="E11" s="30" t="str">
        <x:f>IF(D11="","",IFERROR(INDEX(Budget!$C$7:$C$46,MATCH(D11,Budget!$A$7:$A$46,0)),"UNKNOWN CODE"))</x:f>
        <x:v>Subcontractors</x:v>
      </x:c>
      <x:c r="F11" s="28" t="str">
        <x:v>Plumbing scope</x:v>
      </x:c>
      <x:c r="G11" s="47" t="n">
        <x:v>43500</x:v>
      </x:c>
      <x:c r="H11" s="47" t="n">
        <x:v>1000</x:v>
      </x:c>
      <x:c r="I11" s="49" t="n">
        <x:f>IF(A11="","",G11+H11)</x:f>
        <x:v>44500</x:v>
      </x:c>
      <x:c r="J11" s="49" t="n">
        <x:f>IF(A11="","",SUMIFS('Cost Log'!$M$7:$M$106,'Cost Log'!$C$7:$C$106,A11))</x:f>
        <x:v>0</x:v>
      </x:c>
      <x:c r="K11" s="49" t="n">
        <x:f>IF(A11="","",IF(OR(L11="Complete",L11="Cancelled"),0,MAX(I11-J11,0)))</x:f>
        <x:v>44500</x:v>
      </x:c>
      <x:c r="L11" s="28" t="str">
        <x:v>Planned</x:v>
      </x:c>
      <x:c r="M11" s="28" t="str">
        <x:v>Final fixture schedule pending</x:v>
      </x:c>
    </x:row>
    <x:row r="12">
      <x:c r="A12" s="28" t="str">
        <x:v>COM-006</x:v>
      </x:c>
      <x:c r="B12" s="46" t="n">
        <x:v>46273.5</x:v>
      </x:c>
      <x:c r="C12" s="28" t="str">
        <x:v>Example Electrical Co.</x:v>
      </x:c>
      <x:c r="D12" s="28" t="str">
        <x:v>26-100</x:v>
      </x:c>
      <x:c r="E12" s="30" t="str">
        <x:f>IF(D12="","",IFERROR(INDEX(Budget!$C$7:$C$46,MATCH(D12,Budget!$A$7:$A$46,0)),"UNKNOWN CODE"))</x:f>
        <x:v>Subcontractors</x:v>
      </x:c>
      <x:c r="F12" s="28" t="str">
        <x:v>Electrical scope</x:v>
      </x:c>
      <x:c r="G12" s="47" t="n">
        <x:v>44000</x:v>
      </x:c>
      <x:c r="H12" s="47" t="n">
        <x:v>0</x:v>
      </x:c>
      <x:c r="I12" s="49" t="n">
        <x:f>IF(A12="","",G12+H12)</x:f>
        <x:v>44000</x:v>
      </x:c>
      <x:c r="J12" s="49" t="n">
        <x:f>IF(A12="","",SUMIFS('Cost Log'!$M$7:$M$106,'Cost Log'!$C$7:$C$106,A12))</x:f>
        <x:v>0</x:v>
      </x:c>
      <x:c r="K12" s="49" t="n">
        <x:f>IF(A12="","",IF(OR(L12="Complete",L12="Cancelled"),0,MAX(I12-J12,0)))</x:f>
        <x:v>44000</x:v>
      </x:c>
      <x:c r="L12" s="28" t="str">
        <x:v>Planned</x:v>
      </x:c>
      <x:c r="M12" s="28" t="str">
        <x:v>Lighting plan pending</x:v>
      </x:c>
    </x:row>
    <x:row r="13">
      <x:c r="A13" s="28"/>
      <x:c r="B13" s="46"/>
      <x:c r="C13" s="28"/>
      <x:c r="D13" s="28"/>
      <x:c r="E13" s="30" t="str">
        <x:f>IF(D13="","",IFERROR(INDEX(Budget!$C$7:$C$46,MATCH(D13,Budget!$A$7:$A$46,0)),"UNKNOWN CODE"))</x:f>
      </x:c>
      <x:c r="F13" s="28"/>
      <x:c r="G13" s="47"/>
      <x:c r="H13" s="47"/>
      <x:c r="I13" s="49" t="str">
        <x:f>IF(A13="","",G13+H13)</x:f>
      </x:c>
      <x:c r="J13" s="49" t="str">
        <x:f>IF(A13="","",SUMIFS('Cost Log'!$M$7:$M$106,'Cost Log'!$C$7:$C$106,A13))</x:f>
      </x:c>
      <x:c r="K13" s="49" t="str">
        <x:f>IF(A13="","",IF(OR(L13="Complete",L13="Cancelled"),0,MAX(I13-J13,0)))</x:f>
      </x:c>
      <x:c r="L13" s="28"/>
      <x:c r="M13" s="28"/>
    </x:row>
    <x:row r="14">
      <x:c r="A14" s="28"/>
      <x:c r="B14" s="46"/>
      <x:c r="C14" s="28"/>
      <x:c r="D14" s="28"/>
      <x:c r="E14" s="30" t="str">
        <x:f>IF(D14="","",IFERROR(INDEX(Budget!$C$7:$C$46,MATCH(D14,Budget!$A$7:$A$46,0)),"UNKNOWN CODE"))</x:f>
      </x:c>
      <x:c r="F14" s="28"/>
      <x:c r="G14" s="47"/>
      <x:c r="H14" s="47"/>
      <x:c r="I14" s="49" t="str">
        <x:f>IF(A14="","",G14+H14)</x:f>
      </x:c>
      <x:c r="J14" s="49" t="str">
        <x:f>IF(A14="","",SUMIFS('Cost Log'!$M$7:$M$106,'Cost Log'!$C$7:$C$106,A14))</x:f>
      </x:c>
      <x:c r="K14" s="49" t="str">
        <x:f>IF(A14="","",IF(OR(L14="Complete",L14="Cancelled"),0,MAX(I14-J14,0)))</x:f>
      </x:c>
      <x:c r="L14" s="28"/>
      <x:c r="M14" s="28"/>
    </x:row>
    <x:row r="15">
      <x:c r="A15" s="28"/>
      <x:c r="B15" s="46"/>
      <x:c r="C15" s="28"/>
      <x:c r="D15" s="28"/>
      <x:c r="E15" s="30" t="str">
        <x:f>IF(D15="","",IFERROR(INDEX(Budget!$C$7:$C$46,MATCH(D15,Budget!$A$7:$A$46,0)),"UNKNOWN CODE"))</x:f>
      </x:c>
      <x:c r="F15" s="28"/>
      <x:c r="G15" s="47"/>
      <x:c r="H15" s="47"/>
      <x:c r="I15" s="49" t="str">
        <x:f>IF(A15="","",G15+H15)</x:f>
      </x:c>
      <x:c r="J15" s="49" t="str">
        <x:f>IF(A15="","",SUMIFS('Cost Log'!$M$7:$M$106,'Cost Log'!$C$7:$C$106,A15))</x:f>
      </x:c>
      <x:c r="K15" s="49" t="str">
        <x:f>IF(A15="","",IF(OR(L15="Complete",L15="Cancelled"),0,MAX(I15-J15,0)))</x:f>
      </x:c>
      <x:c r="L15" s="28"/>
      <x:c r="M15" s="28"/>
    </x:row>
    <x:row r="16">
      <x:c r="A16" s="28"/>
      <x:c r="B16" s="46"/>
      <x:c r="C16" s="28"/>
      <x:c r="D16" s="28"/>
      <x:c r="E16" s="30" t="str">
        <x:f>IF(D16="","",IFERROR(INDEX(Budget!$C$7:$C$46,MATCH(D16,Budget!$A$7:$A$46,0)),"UNKNOWN CODE"))</x:f>
      </x:c>
      <x:c r="F16" s="28"/>
      <x:c r="G16" s="47"/>
      <x:c r="H16" s="47"/>
      <x:c r="I16" s="49" t="str">
        <x:f>IF(A16="","",G16+H16)</x:f>
      </x:c>
      <x:c r="J16" s="49" t="str">
        <x:f>IF(A16="","",SUMIFS('Cost Log'!$M$7:$M$106,'Cost Log'!$C$7:$C$106,A16))</x:f>
      </x:c>
      <x:c r="K16" s="49" t="str">
        <x:f>IF(A16="","",IF(OR(L16="Complete",L16="Cancelled"),0,MAX(I16-J16,0)))</x:f>
      </x:c>
      <x:c r="L16" s="28"/>
      <x:c r="M16" s="28"/>
    </x:row>
    <x:row r="17">
      <x:c r="A17" s="28"/>
      <x:c r="B17" s="46"/>
      <x:c r="C17" s="28"/>
      <x:c r="D17" s="28"/>
      <x:c r="E17" s="30" t="str">
        <x:f>IF(D17="","",IFERROR(INDEX(Budget!$C$7:$C$46,MATCH(D17,Budget!$A$7:$A$46,0)),"UNKNOWN CODE"))</x:f>
      </x:c>
      <x:c r="F17" s="28"/>
      <x:c r="G17" s="47"/>
      <x:c r="H17" s="47"/>
      <x:c r="I17" s="49" t="str">
        <x:f>IF(A17="","",G17+H17)</x:f>
      </x:c>
      <x:c r="J17" s="49" t="str">
        <x:f>IF(A17="","",SUMIFS('Cost Log'!$M$7:$M$106,'Cost Log'!$C$7:$C$106,A17))</x:f>
      </x:c>
      <x:c r="K17" s="49" t="str">
        <x:f>IF(A17="","",IF(OR(L17="Complete",L17="Cancelled"),0,MAX(I17-J17,0)))</x:f>
      </x:c>
      <x:c r="L17" s="28"/>
      <x:c r="M17" s="28"/>
    </x:row>
    <x:row r="18">
      <x:c r="A18" s="28"/>
      <x:c r="B18" s="46"/>
      <x:c r="C18" s="28"/>
      <x:c r="D18" s="28"/>
      <x:c r="E18" s="30" t="str">
        <x:f>IF(D18="","",IFERROR(INDEX(Budget!$C$7:$C$46,MATCH(D18,Budget!$A$7:$A$46,0)),"UNKNOWN CODE"))</x:f>
      </x:c>
      <x:c r="F18" s="28"/>
      <x:c r="G18" s="47"/>
      <x:c r="H18" s="47"/>
      <x:c r="I18" s="49" t="str">
        <x:f>IF(A18="","",G18+H18)</x:f>
      </x:c>
      <x:c r="J18" s="49" t="str">
        <x:f>IF(A18="","",SUMIFS('Cost Log'!$M$7:$M$106,'Cost Log'!$C$7:$C$106,A18))</x:f>
      </x:c>
      <x:c r="K18" s="49" t="str">
        <x:f>IF(A18="","",IF(OR(L18="Complete",L18="Cancelled"),0,MAX(I18-J18,0)))</x:f>
      </x:c>
      <x:c r="L18" s="28"/>
      <x:c r="M18" s="28"/>
    </x:row>
    <x:row r="19">
      <x:c r="A19" s="28"/>
      <x:c r="B19" s="46"/>
      <x:c r="C19" s="28"/>
      <x:c r="D19" s="28"/>
      <x:c r="E19" s="30" t="str">
        <x:f>IF(D19="","",IFERROR(INDEX(Budget!$C$7:$C$46,MATCH(D19,Budget!$A$7:$A$46,0)),"UNKNOWN CODE"))</x:f>
      </x:c>
      <x:c r="F19" s="28"/>
      <x:c r="G19" s="47"/>
      <x:c r="H19" s="47"/>
      <x:c r="I19" s="49" t="str">
        <x:f>IF(A19="","",G19+H19)</x:f>
      </x:c>
      <x:c r="J19" s="49" t="str">
        <x:f>IF(A19="","",SUMIFS('Cost Log'!$M$7:$M$106,'Cost Log'!$C$7:$C$106,A19))</x:f>
      </x:c>
      <x:c r="K19" s="49" t="str">
        <x:f>IF(A19="","",IF(OR(L19="Complete",L19="Cancelled"),0,MAX(I19-J19,0)))</x:f>
      </x:c>
      <x:c r="L19" s="28"/>
      <x:c r="M19" s="28"/>
    </x:row>
    <x:row r="20">
      <x:c r="A20" s="28"/>
      <x:c r="B20" s="46"/>
      <x:c r="C20" s="28"/>
      <x:c r="D20" s="28"/>
      <x:c r="E20" s="30" t="str">
        <x:f>IF(D20="","",IFERROR(INDEX(Budget!$C$7:$C$46,MATCH(D20,Budget!$A$7:$A$46,0)),"UNKNOWN CODE"))</x:f>
      </x:c>
      <x:c r="F20" s="28"/>
      <x:c r="G20" s="47"/>
      <x:c r="H20" s="47"/>
      <x:c r="I20" s="49" t="str">
        <x:f>IF(A20="","",G20+H20)</x:f>
      </x:c>
      <x:c r="J20" s="49" t="str">
        <x:f>IF(A20="","",SUMIFS('Cost Log'!$M$7:$M$106,'Cost Log'!$C$7:$C$106,A20))</x:f>
      </x:c>
      <x:c r="K20" s="49" t="str">
        <x:f>IF(A20="","",IF(OR(L20="Complete",L20="Cancelled"),0,MAX(I20-J20,0)))</x:f>
      </x:c>
      <x:c r="L20" s="28"/>
      <x:c r="M20" s="28"/>
    </x:row>
    <x:row r="21">
      <x:c r="A21" s="28"/>
      <x:c r="B21" s="46"/>
      <x:c r="C21" s="28"/>
      <x:c r="D21" s="28"/>
      <x:c r="E21" s="30" t="str">
        <x:f>IF(D21="","",IFERROR(INDEX(Budget!$C$7:$C$46,MATCH(D21,Budget!$A$7:$A$46,0)),"UNKNOWN CODE"))</x:f>
      </x:c>
      <x:c r="F21" s="28"/>
      <x:c r="G21" s="47"/>
      <x:c r="H21" s="47"/>
      <x:c r="I21" s="49" t="str">
        <x:f>IF(A21="","",G21+H21)</x:f>
      </x:c>
      <x:c r="J21" s="49" t="str">
        <x:f>IF(A21="","",SUMIFS('Cost Log'!$M$7:$M$106,'Cost Log'!$C$7:$C$106,A21))</x:f>
      </x:c>
      <x:c r="K21" s="49" t="str">
        <x:f>IF(A21="","",IF(OR(L21="Complete",L21="Cancelled"),0,MAX(I21-J21,0)))</x:f>
      </x:c>
      <x:c r="L21" s="28"/>
      <x:c r="M21" s="28"/>
    </x:row>
    <x:row r="22">
      <x:c r="A22" s="28"/>
      <x:c r="B22" s="46"/>
      <x:c r="C22" s="28"/>
      <x:c r="D22" s="28"/>
      <x:c r="E22" s="30" t="str">
        <x:f>IF(D22="","",IFERROR(INDEX(Budget!$C$7:$C$46,MATCH(D22,Budget!$A$7:$A$46,0)),"UNKNOWN CODE"))</x:f>
      </x:c>
      <x:c r="F22" s="28"/>
      <x:c r="G22" s="47"/>
      <x:c r="H22" s="47"/>
      <x:c r="I22" s="49" t="str">
        <x:f>IF(A22="","",G22+H22)</x:f>
      </x:c>
      <x:c r="J22" s="49" t="str">
        <x:f>IF(A22="","",SUMIFS('Cost Log'!$M$7:$M$106,'Cost Log'!$C$7:$C$106,A22))</x:f>
      </x:c>
      <x:c r="K22" s="49" t="str">
        <x:f>IF(A22="","",IF(OR(L22="Complete",L22="Cancelled"),0,MAX(I22-J22,0)))</x:f>
      </x:c>
      <x:c r="L22" s="28"/>
      <x:c r="M22" s="28"/>
    </x:row>
    <x:row r="23">
      <x:c r="A23" s="28"/>
      <x:c r="B23" s="46"/>
      <x:c r="C23" s="28"/>
      <x:c r="D23" s="28"/>
      <x:c r="E23" s="30" t="str">
        <x:f>IF(D23="","",IFERROR(INDEX(Budget!$C$7:$C$46,MATCH(D23,Budget!$A$7:$A$46,0)),"UNKNOWN CODE"))</x:f>
      </x:c>
      <x:c r="F23" s="28"/>
      <x:c r="G23" s="47"/>
      <x:c r="H23" s="47"/>
      <x:c r="I23" s="49" t="str">
        <x:f>IF(A23="","",G23+H23)</x:f>
      </x:c>
      <x:c r="J23" s="49" t="str">
        <x:f>IF(A23="","",SUMIFS('Cost Log'!$M$7:$M$106,'Cost Log'!$C$7:$C$106,A23))</x:f>
      </x:c>
      <x:c r="K23" s="49" t="str">
        <x:f>IF(A23="","",IF(OR(L23="Complete",L23="Cancelled"),0,MAX(I23-J23,0)))</x:f>
      </x:c>
      <x:c r="L23" s="28"/>
      <x:c r="M23" s="28"/>
    </x:row>
    <x:row r="24">
      <x:c r="A24" s="28"/>
      <x:c r="B24" s="46"/>
      <x:c r="C24" s="28"/>
      <x:c r="D24" s="28"/>
      <x:c r="E24" s="30" t="str">
        <x:f>IF(D24="","",IFERROR(INDEX(Budget!$C$7:$C$46,MATCH(D24,Budget!$A$7:$A$46,0)),"UNKNOWN CODE"))</x:f>
      </x:c>
      <x:c r="F24" s="28"/>
      <x:c r="G24" s="47"/>
      <x:c r="H24" s="47"/>
      <x:c r="I24" s="49" t="str">
        <x:f>IF(A24="","",G24+H24)</x:f>
      </x:c>
      <x:c r="J24" s="49" t="str">
        <x:f>IF(A24="","",SUMIFS('Cost Log'!$M$7:$M$106,'Cost Log'!$C$7:$C$106,A24))</x:f>
      </x:c>
      <x:c r="K24" s="49" t="str">
        <x:f>IF(A24="","",IF(OR(L24="Complete",L24="Cancelled"),0,MAX(I24-J24,0)))</x:f>
      </x:c>
      <x:c r="L24" s="28"/>
      <x:c r="M24" s="28"/>
    </x:row>
    <x:row r="25">
      <x:c r="A25" s="28"/>
      <x:c r="B25" s="46"/>
      <x:c r="C25" s="28"/>
      <x:c r="D25" s="28"/>
      <x:c r="E25" s="30" t="str">
        <x:f>IF(D25="","",IFERROR(INDEX(Budget!$C$7:$C$46,MATCH(D25,Budget!$A$7:$A$46,0)),"UNKNOWN CODE"))</x:f>
      </x:c>
      <x:c r="F25" s="28"/>
      <x:c r="G25" s="47"/>
      <x:c r="H25" s="47"/>
      <x:c r="I25" s="49" t="str">
        <x:f>IF(A25="","",G25+H25)</x:f>
      </x:c>
      <x:c r="J25" s="49" t="str">
        <x:f>IF(A25="","",SUMIFS('Cost Log'!$M$7:$M$106,'Cost Log'!$C$7:$C$106,A25))</x:f>
      </x:c>
      <x:c r="K25" s="49" t="str">
        <x:f>IF(A25="","",IF(OR(L25="Complete",L25="Cancelled"),0,MAX(I25-J25,0)))</x:f>
      </x:c>
      <x:c r="L25" s="28"/>
      <x:c r="M25" s="28"/>
    </x:row>
    <x:row r="26">
      <x:c r="A26" s="28"/>
      <x:c r="B26" s="46"/>
      <x:c r="C26" s="28"/>
      <x:c r="D26" s="28"/>
      <x:c r="E26" s="30" t="str">
        <x:f>IF(D26="","",IFERROR(INDEX(Budget!$C$7:$C$46,MATCH(D26,Budget!$A$7:$A$46,0)),"UNKNOWN CODE"))</x:f>
      </x:c>
      <x:c r="F26" s="28"/>
      <x:c r="G26" s="47"/>
      <x:c r="H26" s="47"/>
      <x:c r="I26" s="49" t="str">
        <x:f>IF(A26="","",G26+H26)</x:f>
      </x:c>
      <x:c r="J26" s="49" t="str">
        <x:f>IF(A26="","",SUMIFS('Cost Log'!$M$7:$M$106,'Cost Log'!$C$7:$C$106,A26))</x:f>
      </x:c>
      <x:c r="K26" s="49" t="str">
        <x:f>IF(A26="","",IF(OR(L26="Complete",L26="Cancelled"),0,MAX(I26-J26,0)))</x:f>
      </x:c>
      <x:c r="L26" s="28"/>
      <x:c r="M26" s="28"/>
    </x:row>
    <x:row r="27">
      <x:c r="A27" s="28"/>
      <x:c r="B27" s="46"/>
      <x:c r="C27" s="28"/>
      <x:c r="D27" s="28"/>
      <x:c r="E27" s="30" t="str">
        <x:f>IF(D27="","",IFERROR(INDEX(Budget!$C$7:$C$46,MATCH(D27,Budget!$A$7:$A$46,0)),"UNKNOWN CODE"))</x:f>
      </x:c>
      <x:c r="F27" s="28"/>
      <x:c r="G27" s="47"/>
      <x:c r="H27" s="47"/>
      <x:c r="I27" s="49" t="str">
        <x:f>IF(A27="","",G27+H27)</x:f>
      </x:c>
      <x:c r="J27" s="49" t="str">
        <x:f>IF(A27="","",SUMIFS('Cost Log'!$M$7:$M$106,'Cost Log'!$C$7:$C$106,A27))</x:f>
      </x:c>
      <x:c r="K27" s="49" t="str">
        <x:f>IF(A27="","",IF(OR(L27="Complete",L27="Cancelled"),0,MAX(I27-J27,0)))</x:f>
      </x:c>
      <x:c r="L27" s="28"/>
      <x:c r="M27" s="28"/>
    </x:row>
    <x:row r="28">
      <x:c r="A28" s="28"/>
      <x:c r="B28" s="46"/>
      <x:c r="C28" s="28"/>
      <x:c r="D28" s="28"/>
      <x:c r="E28" s="30" t="str">
        <x:f>IF(D28="","",IFERROR(INDEX(Budget!$C$7:$C$46,MATCH(D28,Budget!$A$7:$A$46,0)),"UNKNOWN CODE"))</x:f>
      </x:c>
      <x:c r="F28" s="28"/>
      <x:c r="G28" s="47"/>
      <x:c r="H28" s="47"/>
      <x:c r="I28" s="49" t="str">
        <x:f>IF(A28="","",G28+H28)</x:f>
      </x:c>
      <x:c r="J28" s="49" t="str">
        <x:f>IF(A28="","",SUMIFS('Cost Log'!$M$7:$M$106,'Cost Log'!$C$7:$C$106,A28))</x:f>
      </x:c>
      <x:c r="K28" s="49" t="str">
        <x:f>IF(A28="","",IF(OR(L28="Complete",L28="Cancelled"),0,MAX(I28-J28,0)))</x:f>
      </x:c>
      <x:c r="L28" s="28"/>
      <x:c r="M28" s="28"/>
    </x:row>
    <x:row r="29">
      <x:c r="A29" s="28"/>
      <x:c r="B29" s="46"/>
      <x:c r="C29" s="28"/>
      <x:c r="D29" s="28"/>
      <x:c r="E29" s="30" t="str">
        <x:f>IF(D29="","",IFERROR(INDEX(Budget!$C$7:$C$46,MATCH(D29,Budget!$A$7:$A$46,0)),"UNKNOWN CODE"))</x:f>
      </x:c>
      <x:c r="F29" s="28"/>
      <x:c r="G29" s="47"/>
      <x:c r="H29" s="47"/>
      <x:c r="I29" s="49" t="str">
        <x:f>IF(A29="","",G29+H29)</x:f>
      </x:c>
      <x:c r="J29" s="49" t="str">
        <x:f>IF(A29="","",SUMIFS('Cost Log'!$M$7:$M$106,'Cost Log'!$C$7:$C$106,A29))</x:f>
      </x:c>
      <x:c r="K29" s="49" t="str">
        <x:f>IF(A29="","",IF(OR(L29="Complete",L29="Cancelled"),0,MAX(I29-J29,0)))</x:f>
      </x:c>
      <x:c r="L29" s="28"/>
      <x:c r="M29" s="28"/>
    </x:row>
    <x:row r="30">
      <x:c r="A30" s="28"/>
      <x:c r="B30" s="46"/>
      <x:c r="C30" s="28"/>
      <x:c r="D30" s="28"/>
      <x:c r="E30" s="30" t="str">
        <x:f>IF(D30="","",IFERROR(INDEX(Budget!$C$7:$C$46,MATCH(D30,Budget!$A$7:$A$46,0)),"UNKNOWN CODE"))</x:f>
      </x:c>
      <x:c r="F30" s="28"/>
      <x:c r="G30" s="47"/>
      <x:c r="H30" s="47"/>
      <x:c r="I30" s="49" t="str">
        <x:f>IF(A30="","",G30+H30)</x:f>
      </x:c>
      <x:c r="J30" s="49" t="str">
        <x:f>IF(A30="","",SUMIFS('Cost Log'!$M$7:$M$106,'Cost Log'!$C$7:$C$106,A30))</x:f>
      </x:c>
      <x:c r="K30" s="49" t="str">
        <x:f>IF(A30="","",IF(OR(L30="Complete",L30="Cancelled"),0,MAX(I30-J30,0)))</x:f>
      </x:c>
      <x:c r="L30" s="28"/>
      <x:c r="M30" s="28"/>
    </x:row>
    <x:row r="31">
      <x:c r="A31" s="28"/>
      <x:c r="B31" s="46"/>
      <x:c r="C31" s="28"/>
      <x:c r="D31" s="28"/>
      <x:c r="E31" s="30" t="str">
        <x:f>IF(D31="","",IFERROR(INDEX(Budget!$C$7:$C$46,MATCH(D31,Budget!$A$7:$A$46,0)),"UNKNOWN CODE"))</x:f>
      </x:c>
      <x:c r="F31" s="28"/>
      <x:c r="G31" s="47"/>
      <x:c r="H31" s="47"/>
      <x:c r="I31" s="49" t="str">
        <x:f>IF(A31="","",G31+H31)</x:f>
      </x:c>
      <x:c r="J31" s="49" t="str">
        <x:f>IF(A31="","",SUMIFS('Cost Log'!$M$7:$M$106,'Cost Log'!$C$7:$C$106,A31))</x:f>
      </x:c>
      <x:c r="K31" s="49" t="str">
        <x:f>IF(A31="","",IF(OR(L31="Complete",L31="Cancelled"),0,MAX(I31-J31,0)))</x:f>
      </x:c>
      <x:c r="L31" s="28"/>
      <x:c r="M31" s="28"/>
    </x:row>
    <x:row r="32">
      <x:c r="A32" s="28"/>
      <x:c r="B32" s="46"/>
      <x:c r="C32" s="28"/>
      <x:c r="D32" s="28"/>
      <x:c r="E32" s="30" t="str">
        <x:f>IF(D32="","",IFERROR(INDEX(Budget!$C$7:$C$46,MATCH(D32,Budget!$A$7:$A$46,0)),"UNKNOWN CODE"))</x:f>
      </x:c>
      <x:c r="F32" s="28"/>
      <x:c r="G32" s="47"/>
      <x:c r="H32" s="47"/>
      <x:c r="I32" s="49" t="str">
        <x:f>IF(A32="","",G32+H32)</x:f>
      </x:c>
      <x:c r="J32" s="49" t="str">
        <x:f>IF(A32="","",SUMIFS('Cost Log'!$M$7:$M$106,'Cost Log'!$C$7:$C$106,A32))</x:f>
      </x:c>
      <x:c r="K32" s="49" t="str">
        <x:f>IF(A32="","",IF(OR(L32="Complete",L32="Cancelled"),0,MAX(I32-J32,0)))</x:f>
      </x:c>
      <x:c r="L32" s="28"/>
      <x:c r="M32" s="28"/>
    </x:row>
    <x:row r="33">
      <x:c r="A33" s="28"/>
      <x:c r="B33" s="46"/>
      <x:c r="C33" s="28"/>
      <x:c r="D33" s="28"/>
      <x:c r="E33" s="30" t="str">
        <x:f>IF(D33="","",IFERROR(INDEX(Budget!$C$7:$C$46,MATCH(D33,Budget!$A$7:$A$46,0)),"UNKNOWN CODE"))</x:f>
      </x:c>
      <x:c r="F33" s="28"/>
      <x:c r="G33" s="47"/>
      <x:c r="H33" s="47"/>
      <x:c r="I33" s="49" t="str">
        <x:f>IF(A33="","",G33+H33)</x:f>
      </x:c>
      <x:c r="J33" s="49" t="str">
        <x:f>IF(A33="","",SUMIFS('Cost Log'!$M$7:$M$106,'Cost Log'!$C$7:$C$106,A33))</x:f>
      </x:c>
      <x:c r="K33" s="49" t="str">
        <x:f>IF(A33="","",IF(OR(L33="Complete",L33="Cancelled"),0,MAX(I33-J33,0)))</x:f>
      </x:c>
      <x:c r="L33" s="28"/>
      <x:c r="M33" s="28"/>
    </x:row>
    <x:row r="34">
      <x:c r="A34" s="28"/>
      <x:c r="B34" s="46"/>
      <x:c r="C34" s="28"/>
      <x:c r="D34" s="28"/>
      <x:c r="E34" s="30" t="str">
        <x:f>IF(D34="","",IFERROR(INDEX(Budget!$C$7:$C$46,MATCH(D34,Budget!$A$7:$A$46,0)),"UNKNOWN CODE"))</x:f>
      </x:c>
      <x:c r="F34" s="28"/>
      <x:c r="G34" s="47"/>
      <x:c r="H34" s="47"/>
      <x:c r="I34" s="49" t="str">
        <x:f>IF(A34="","",G34+H34)</x:f>
      </x:c>
      <x:c r="J34" s="49" t="str">
        <x:f>IF(A34="","",SUMIFS('Cost Log'!$M$7:$M$106,'Cost Log'!$C$7:$C$106,A34))</x:f>
      </x:c>
      <x:c r="K34" s="49" t="str">
        <x:f>IF(A34="","",IF(OR(L34="Complete",L34="Cancelled"),0,MAX(I34-J34,0)))</x:f>
      </x:c>
      <x:c r="L34" s="28"/>
      <x:c r="M34" s="28"/>
    </x:row>
    <x:row r="35">
      <x:c r="A35" s="28"/>
      <x:c r="B35" s="46"/>
      <x:c r="C35" s="28"/>
      <x:c r="D35" s="28"/>
      <x:c r="E35" s="30" t="str">
        <x:f>IF(D35="","",IFERROR(INDEX(Budget!$C$7:$C$46,MATCH(D35,Budget!$A$7:$A$46,0)),"UNKNOWN CODE"))</x:f>
      </x:c>
      <x:c r="F35" s="28"/>
      <x:c r="G35" s="47"/>
      <x:c r="H35" s="47"/>
      <x:c r="I35" s="49" t="str">
        <x:f>IF(A35="","",G35+H35)</x:f>
      </x:c>
      <x:c r="J35" s="49" t="str">
        <x:f>IF(A35="","",SUMIFS('Cost Log'!$M$7:$M$106,'Cost Log'!$C$7:$C$106,A35))</x:f>
      </x:c>
      <x:c r="K35" s="49" t="str">
        <x:f>IF(A35="","",IF(OR(L35="Complete",L35="Cancelled"),0,MAX(I35-J35,0)))</x:f>
      </x:c>
      <x:c r="L35" s="28"/>
      <x:c r="M35" s="28"/>
    </x:row>
    <x:row r="36">
      <x:c r="A36" s="28"/>
      <x:c r="B36" s="46"/>
      <x:c r="C36" s="28"/>
      <x:c r="D36" s="28"/>
      <x:c r="E36" s="30" t="str">
        <x:f>IF(D36="","",IFERROR(INDEX(Budget!$C$7:$C$46,MATCH(D36,Budget!$A$7:$A$46,0)),"UNKNOWN CODE"))</x:f>
      </x:c>
      <x:c r="F36" s="28"/>
      <x:c r="G36" s="47"/>
      <x:c r="H36" s="47"/>
      <x:c r="I36" s="49" t="str">
        <x:f>IF(A36="","",G36+H36)</x:f>
      </x:c>
      <x:c r="J36" s="49" t="str">
        <x:f>IF(A36="","",SUMIFS('Cost Log'!$M$7:$M$106,'Cost Log'!$C$7:$C$106,A36))</x:f>
      </x:c>
      <x:c r="K36" s="49" t="str">
        <x:f>IF(A36="","",IF(OR(L36="Complete",L36="Cancelled"),0,MAX(I36-J36,0)))</x:f>
      </x:c>
      <x:c r="L36" s="28"/>
      <x:c r="M36" s="28"/>
    </x:row>
    <x:row r="37">
      <x:c r="A37" s="28"/>
      <x:c r="B37" s="46"/>
      <x:c r="C37" s="28"/>
      <x:c r="D37" s="28"/>
      <x:c r="E37" s="30" t="str">
        <x:f>IF(D37="","",IFERROR(INDEX(Budget!$C$7:$C$46,MATCH(D37,Budget!$A$7:$A$46,0)),"UNKNOWN CODE"))</x:f>
      </x:c>
      <x:c r="F37" s="28"/>
      <x:c r="G37" s="47"/>
      <x:c r="H37" s="47"/>
      <x:c r="I37" s="49" t="str">
        <x:f>IF(A37="","",G37+H37)</x:f>
      </x:c>
      <x:c r="J37" s="49" t="str">
        <x:f>IF(A37="","",SUMIFS('Cost Log'!$M$7:$M$106,'Cost Log'!$C$7:$C$106,A37))</x:f>
      </x:c>
      <x:c r="K37" s="49" t="str">
        <x:f>IF(A37="","",IF(OR(L37="Complete",L37="Cancelled"),0,MAX(I37-J37,0)))</x:f>
      </x:c>
      <x:c r="L37" s="28"/>
      <x:c r="M37" s="28"/>
    </x:row>
    <x:row r="38">
      <x:c r="A38" s="28"/>
      <x:c r="B38" s="46"/>
      <x:c r="C38" s="28"/>
      <x:c r="D38" s="28"/>
      <x:c r="E38" s="30" t="str">
        <x:f>IF(D38="","",IFERROR(INDEX(Budget!$C$7:$C$46,MATCH(D38,Budget!$A$7:$A$46,0)),"UNKNOWN CODE"))</x:f>
      </x:c>
      <x:c r="F38" s="28"/>
      <x:c r="G38" s="47"/>
      <x:c r="H38" s="47"/>
      <x:c r="I38" s="49" t="str">
        <x:f>IF(A38="","",G38+H38)</x:f>
      </x:c>
      <x:c r="J38" s="49" t="str">
        <x:f>IF(A38="","",SUMIFS('Cost Log'!$M$7:$M$106,'Cost Log'!$C$7:$C$106,A38))</x:f>
      </x:c>
      <x:c r="K38" s="49" t="str">
        <x:f>IF(A38="","",IF(OR(L38="Complete",L38="Cancelled"),0,MAX(I38-J38,0)))</x:f>
      </x:c>
      <x:c r="L38" s="28"/>
      <x:c r="M38" s="28"/>
    </x:row>
    <x:row r="39">
      <x:c r="A39" s="28"/>
      <x:c r="B39" s="46"/>
      <x:c r="C39" s="28"/>
      <x:c r="D39" s="28"/>
      <x:c r="E39" s="30" t="str">
        <x:f>IF(D39="","",IFERROR(INDEX(Budget!$C$7:$C$46,MATCH(D39,Budget!$A$7:$A$46,0)),"UNKNOWN CODE"))</x:f>
      </x:c>
      <x:c r="F39" s="28"/>
      <x:c r="G39" s="47"/>
      <x:c r="H39" s="47"/>
      <x:c r="I39" s="49" t="str">
        <x:f>IF(A39="","",G39+H39)</x:f>
      </x:c>
      <x:c r="J39" s="49" t="str">
        <x:f>IF(A39="","",SUMIFS('Cost Log'!$M$7:$M$106,'Cost Log'!$C$7:$C$106,A39))</x:f>
      </x:c>
      <x:c r="K39" s="49" t="str">
        <x:f>IF(A39="","",IF(OR(L39="Complete",L39="Cancelled"),0,MAX(I39-J39,0)))</x:f>
      </x:c>
      <x:c r="L39" s="28"/>
      <x:c r="M39" s="28"/>
    </x:row>
    <x:row r="40">
      <x:c r="A40" s="28"/>
      <x:c r="B40" s="46"/>
      <x:c r="C40" s="28"/>
      <x:c r="D40" s="28"/>
      <x:c r="E40" s="30" t="str">
        <x:f>IF(D40="","",IFERROR(INDEX(Budget!$C$7:$C$46,MATCH(D40,Budget!$A$7:$A$46,0)),"UNKNOWN CODE"))</x:f>
      </x:c>
      <x:c r="F40" s="28"/>
      <x:c r="G40" s="47"/>
      <x:c r="H40" s="47"/>
      <x:c r="I40" s="49" t="str">
        <x:f>IF(A40="","",G40+H40)</x:f>
      </x:c>
      <x:c r="J40" s="49" t="str">
        <x:f>IF(A40="","",SUMIFS('Cost Log'!$M$7:$M$106,'Cost Log'!$C$7:$C$106,A40))</x:f>
      </x:c>
      <x:c r="K40" s="49" t="str">
        <x:f>IF(A40="","",IF(OR(L40="Complete",L40="Cancelled"),0,MAX(I40-J40,0)))</x:f>
      </x:c>
      <x:c r="L40" s="28"/>
      <x:c r="M40" s="28"/>
    </x:row>
    <x:row r="41">
      <x:c r="A41" s="28"/>
      <x:c r="B41" s="46"/>
      <x:c r="C41" s="28"/>
      <x:c r="D41" s="28"/>
      <x:c r="E41" s="30" t="str">
        <x:f>IF(D41="","",IFERROR(INDEX(Budget!$C$7:$C$46,MATCH(D41,Budget!$A$7:$A$46,0)),"UNKNOWN CODE"))</x:f>
      </x:c>
      <x:c r="F41" s="28"/>
      <x:c r="G41" s="47"/>
      <x:c r="H41" s="47"/>
      <x:c r="I41" s="49" t="str">
        <x:f>IF(A41="","",G41+H41)</x:f>
      </x:c>
      <x:c r="J41" s="49" t="str">
        <x:f>IF(A41="","",SUMIFS('Cost Log'!$M$7:$M$106,'Cost Log'!$C$7:$C$106,A41))</x:f>
      </x:c>
      <x:c r="K41" s="49" t="str">
        <x:f>IF(A41="","",IF(OR(L41="Complete",L41="Cancelled"),0,MAX(I41-J41,0)))</x:f>
      </x:c>
      <x:c r="L41" s="28"/>
      <x:c r="M41" s="28"/>
    </x:row>
    <x:row r="42">
      <x:c r="A42" s="28"/>
      <x:c r="B42" s="46"/>
      <x:c r="C42" s="28"/>
      <x:c r="D42" s="28"/>
      <x:c r="E42" s="30" t="str">
        <x:f>IF(D42="","",IFERROR(INDEX(Budget!$C$7:$C$46,MATCH(D42,Budget!$A$7:$A$46,0)),"UNKNOWN CODE"))</x:f>
      </x:c>
      <x:c r="F42" s="28"/>
      <x:c r="G42" s="47"/>
      <x:c r="H42" s="47"/>
      <x:c r="I42" s="49" t="str">
        <x:f>IF(A42="","",G42+H42)</x:f>
      </x:c>
      <x:c r="J42" s="49" t="str">
        <x:f>IF(A42="","",SUMIFS('Cost Log'!$M$7:$M$106,'Cost Log'!$C$7:$C$106,A42))</x:f>
      </x:c>
      <x:c r="K42" s="49" t="str">
        <x:f>IF(A42="","",IF(OR(L42="Complete",L42="Cancelled"),0,MAX(I42-J42,0)))</x:f>
      </x:c>
      <x:c r="L42" s="28"/>
      <x:c r="M42" s="28"/>
    </x:row>
    <x:row r="43">
      <x:c r="A43" s="28"/>
      <x:c r="B43" s="46"/>
      <x:c r="C43" s="28"/>
      <x:c r="D43" s="28"/>
      <x:c r="E43" s="30" t="str">
        <x:f>IF(D43="","",IFERROR(INDEX(Budget!$C$7:$C$46,MATCH(D43,Budget!$A$7:$A$46,0)),"UNKNOWN CODE"))</x:f>
      </x:c>
      <x:c r="F43" s="28"/>
      <x:c r="G43" s="47"/>
      <x:c r="H43" s="47"/>
      <x:c r="I43" s="49" t="str">
        <x:f>IF(A43="","",G43+H43)</x:f>
      </x:c>
      <x:c r="J43" s="49" t="str">
        <x:f>IF(A43="","",SUMIFS('Cost Log'!$M$7:$M$106,'Cost Log'!$C$7:$C$106,A43))</x:f>
      </x:c>
      <x:c r="K43" s="49" t="str">
        <x:f>IF(A43="","",IF(OR(L43="Complete",L43="Cancelled"),0,MAX(I43-J43,0)))</x:f>
      </x:c>
      <x:c r="L43" s="28"/>
      <x:c r="M43" s="28"/>
    </x:row>
    <x:row r="44">
      <x:c r="A44" s="28"/>
      <x:c r="B44" s="46"/>
      <x:c r="C44" s="28"/>
      <x:c r="D44" s="28"/>
      <x:c r="E44" s="30" t="str">
        <x:f>IF(D44="","",IFERROR(INDEX(Budget!$C$7:$C$46,MATCH(D44,Budget!$A$7:$A$46,0)),"UNKNOWN CODE"))</x:f>
      </x:c>
      <x:c r="F44" s="28"/>
      <x:c r="G44" s="47"/>
      <x:c r="H44" s="47"/>
      <x:c r="I44" s="49" t="str">
        <x:f>IF(A44="","",G44+H44)</x:f>
      </x:c>
      <x:c r="J44" s="49" t="str">
        <x:f>IF(A44="","",SUMIFS('Cost Log'!$M$7:$M$106,'Cost Log'!$C$7:$C$106,A44))</x:f>
      </x:c>
      <x:c r="K44" s="49" t="str">
        <x:f>IF(A44="","",IF(OR(L44="Complete",L44="Cancelled"),0,MAX(I44-J44,0)))</x:f>
      </x:c>
      <x:c r="L44" s="28"/>
      <x:c r="M44" s="28"/>
    </x:row>
    <x:row r="45">
      <x:c r="A45" s="28"/>
      <x:c r="B45" s="46"/>
      <x:c r="C45" s="28"/>
      <x:c r="D45" s="28"/>
      <x:c r="E45" s="30" t="str">
        <x:f>IF(D45="","",IFERROR(INDEX(Budget!$C$7:$C$46,MATCH(D45,Budget!$A$7:$A$46,0)),"UNKNOWN CODE"))</x:f>
      </x:c>
      <x:c r="F45" s="28"/>
      <x:c r="G45" s="47"/>
      <x:c r="H45" s="47"/>
      <x:c r="I45" s="49" t="str">
        <x:f>IF(A45="","",G45+H45)</x:f>
      </x:c>
      <x:c r="J45" s="49" t="str">
        <x:f>IF(A45="","",SUMIFS('Cost Log'!$M$7:$M$106,'Cost Log'!$C$7:$C$106,A45))</x:f>
      </x:c>
      <x:c r="K45" s="49" t="str">
        <x:f>IF(A45="","",IF(OR(L45="Complete",L45="Cancelled"),0,MAX(I45-J45,0)))</x:f>
      </x:c>
      <x:c r="L45" s="28"/>
      <x:c r="M45" s="28"/>
    </x:row>
    <x:row r="46">
      <x:c r="A46" s="28"/>
      <x:c r="B46" s="46"/>
      <x:c r="C46" s="28"/>
      <x:c r="D46" s="28"/>
      <x:c r="E46" s="30" t="str">
        <x:f>IF(D46="","",IFERROR(INDEX(Budget!$C$7:$C$46,MATCH(D46,Budget!$A$7:$A$46,0)),"UNKNOWN CODE"))</x:f>
      </x:c>
      <x:c r="F46" s="28"/>
      <x:c r="G46" s="47"/>
      <x:c r="H46" s="47"/>
      <x:c r="I46" s="49" t="str">
        <x:f>IF(A46="","",G46+H46)</x:f>
      </x:c>
      <x:c r="J46" s="49" t="str">
        <x:f>IF(A46="","",SUMIFS('Cost Log'!$M$7:$M$106,'Cost Log'!$C$7:$C$106,A46))</x:f>
      </x:c>
      <x:c r="K46" s="49" t="str">
        <x:f>IF(A46="","",IF(OR(L46="Complete",L46="Cancelled"),0,MAX(I46-J46,0)))</x:f>
      </x:c>
      <x:c r="L46" s="28"/>
      <x:c r="M46" s="28"/>
    </x:row>
    <x:row r="47">
      <x:c r="A47" s="28"/>
      <x:c r="B47" s="46"/>
      <x:c r="C47" s="28"/>
      <x:c r="D47" s="28"/>
      <x:c r="E47" s="30" t="str">
        <x:f>IF(D47="","",IFERROR(INDEX(Budget!$C$7:$C$46,MATCH(D47,Budget!$A$7:$A$46,0)),"UNKNOWN CODE"))</x:f>
      </x:c>
      <x:c r="F47" s="28"/>
      <x:c r="G47" s="47"/>
      <x:c r="H47" s="47"/>
      <x:c r="I47" s="49" t="str">
        <x:f>IF(A47="","",G47+H47)</x:f>
      </x:c>
      <x:c r="J47" s="49" t="str">
        <x:f>IF(A47="","",SUMIFS('Cost Log'!$M$7:$M$106,'Cost Log'!$C$7:$C$106,A47))</x:f>
      </x:c>
      <x:c r="K47" s="49" t="str">
        <x:f>IF(A47="","",IF(OR(L47="Complete",L47="Cancelled"),0,MAX(I47-J47,0)))</x:f>
      </x:c>
      <x:c r="L47" s="28"/>
      <x:c r="M47" s="28"/>
    </x:row>
    <x:row r="48">
      <x:c r="A48" s="28"/>
      <x:c r="B48" s="46"/>
      <x:c r="C48" s="28"/>
      <x:c r="D48" s="28"/>
      <x:c r="E48" s="30" t="str">
        <x:f>IF(D48="","",IFERROR(INDEX(Budget!$C$7:$C$46,MATCH(D48,Budget!$A$7:$A$46,0)),"UNKNOWN CODE"))</x:f>
      </x:c>
      <x:c r="F48" s="28"/>
      <x:c r="G48" s="47"/>
      <x:c r="H48" s="47"/>
      <x:c r="I48" s="49" t="str">
        <x:f>IF(A48="","",G48+H48)</x:f>
      </x:c>
      <x:c r="J48" s="49" t="str">
        <x:f>IF(A48="","",SUMIFS('Cost Log'!$M$7:$M$106,'Cost Log'!$C$7:$C$106,A48))</x:f>
      </x:c>
      <x:c r="K48" s="49" t="str">
        <x:f>IF(A48="","",IF(OR(L48="Complete",L48="Cancelled"),0,MAX(I48-J48,0)))</x:f>
      </x:c>
      <x:c r="L48" s="28"/>
      <x:c r="M48" s="28"/>
    </x:row>
    <x:row r="49">
      <x:c r="A49" s="28"/>
      <x:c r="B49" s="46"/>
      <x:c r="C49" s="28"/>
      <x:c r="D49" s="28"/>
      <x:c r="E49" s="30" t="str">
        <x:f>IF(D49="","",IFERROR(INDEX(Budget!$C$7:$C$46,MATCH(D49,Budget!$A$7:$A$46,0)),"UNKNOWN CODE"))</x:f>
      </x:c>
      <x:c r="F49" s="28"/>
      <x:c r="G49" s="47"/>
      <x:c r="H49" s="47"/>
      <x:c r="I49" s="49" t="str">
        <x:f>IF(A49="","",G49+H49)</x:f>
      </x:c>
      <x:c r="J49" s="49" t="str">
        <x:f>IF(A49="","",SUMIFS('Cost Log'!$M$7:$M$106,'Cost Log'!$C$7:$C$106,A49))</x:f>
      </x:c>
      <x:c r="K49" s="49" t="str">
        <x:f>IF(A49="","",IF(OR(L49="Complete",L49="Cancelled"),0,MAX(I49-J49,0)))</x:f>
      </x:c>
      <x:c r="L49" s="28"/>
      <x:c r="M49" s="28"/>
    </x:row>
    <x:row r="50">
      <x:c r="A50" s="28"/>
      <x:c r="B50" s="46"/>
      <x:c r="C50" s="28"/>
      <x:c r="D50" s="28"/>
      <x:c r="E50" s="30" t="str">
        <x:f>IF(D50="","",IFERROR(INDEX(Budget!$C$7:$C$46,MATCH(D50,Budget!$A$7:$A$46,0)),"UNKNOWN CODE"))</x:f>
      </x:c>
      <x:c r="F50" s="28"/>
      <x:c r="G50" s="47"/>
      <x:c r="H50" s="47"/>
      <x:c r="I50" s="49" t="str">
        <x:f>IF(A50="","",G50+H50)</x:f>
      </x:c>
      <x:c r="J50" s="49" t="str">
        <x:f>IF(A50="","",SUMIFS('Cost Log'!$M$7:$M$106,'Cost Log'!$C$7:$C$106,A50))</x:f>
      </x:c>
      <x:c r="K50" s="49" t="str">
        <x:f>IF(A50="","",IF(OR(L50="Complete",L50="Cancelled"),0,MAX(I50-J50,0)))</x:f>
      </x:c>
      <x:c r="L50" s="28"/>
      <x:c r="M50" s="28"/>
    </x:row>
    <x:row r="51">
      <x:c r="A51" s="28"/>
      <x:c r="B51" s="46"/>
      <x:c r="C51" s="28"/>
      <x:c r="D51" s="28"/>
      <x:c r="E51" s="30" t="str">
        <x:f>IF(D51="","",IFERROR(INDEX(Budget!$C$7:$C$46,MATCH(D51,Budget!$A$7:$A$46,0)),"UNKNOWN CODE"))</x:f>
      </x:c>
      <x:c r="F51" s="28"/>
      <x:c r="G51" s="47"/>
      <x:c r="H51" s="47"/>
      <x:c r="I51" s="49" t="str">
        <x:f>IF(A51="","",G51+H51)</x:f>
      </x:c>
      <x:c r="J51" s="49" t="str">
        <x:f>IF(A51="","",SUMIFS('Cost Log'!$M$7:$M$106,'Cost Log'!$C$7:$C$106,A51))</x:f>
      </x:c>
      <x:c r="K51" s="49" t="str">
        <x:f>IF(A51="","",IF(OR(L51="Complete",L51="Cancelled"),0,MAX(I51-J51,0)))</x:f>
      </x:c>
      <x:c r="L51" s="28"/>
      <x:c r="M51" s="28"/>
    </x:row>
    <x:row r="52">
      <x:c r="A52" s="28"/>
      <x:c r="B52" s="46"/>
      <x:c r="C52" s="28"/>
      <x:c r="D52" s="28"/>
      <x:c r="E52" s="30" t="str">
        <x:f>IF(D52="","",IFERROR(INDEX(Budget!$C$7:$C$46,MATCH(D52,Budget!$A$7:$A$46,0)),"UNKNOWN CODE"))</x:f>
      </x:c>
      <x:c r="F52" s="28"/>
      <x:c r="G52" s="47"/>
      <x:c r="H52" s="47"/>
      <x:c r="I52" s="49" t="str">
        <x:f>IF(A52="","",G52+H52)</x:f>
      </x:c>
      <x:c r="J52" s="49" t="str">
        <x:f>IF(A52="","",SUMIFS('Cost Log'!$M$7:$M$106,'Cost Log'!$C$7:$C$106,A52))</x:f>
      </x:c>
      <x:c r="K52" s="49" t="str">
        <x:f>IF(A52="","",IF(OR(L52="Complete",L52="Cancelled"),0,MAX(I52-J52,0)))</x:f>
      </x:c>
      <x:c r="L52" s="28"/>
      <x:c r="M52" s="28"/>
    </x:row>
    <x:row r="53">
      <x:c r="A53" s="28"/>
      <x:c r="B53" s="46"/>
      <x:c r="C53" s="28"/>
      <x:c r="D53" s="28"/>
      <x:c r="E53" s="30" t="str">
        <x:f>IF(D53="","",IFERROR(INDEX(Budget!$C$7:$C$46,MATCH(D53,Budget!$A$7:$A$46,0)),"UNKNOWN CODE"))</x:f>
      </x:c>
      <x:c r="F53" s="28"/>
      <x:c r="G53" s="47"/>
      <x:c r="H53" s="47"/>
      <x:c r="I53" s="49" t="str">
        <x:f>IF(A53="","",G53+H53)</x:f>
      </x:c>
      <x:c r="J53" s="49" t="str">
        <x:f>IF(A53="","",SUMIFS('Cost Log'!$M$7:$M$106,'Cost Log'!$C$7:$C$106,A53))</x:f>
      </x:c>
      <x:c r="K53" s="49" t="str">
        <x:f>IF(A53="","",IF(OR(L53="Complete",L53="Cancelled"),0,MAX(I53-J53,0)))</x:f>
      </x:c>
      <x:c r="L53" s="28"/>
      <x:c r="M53" s="28"/>
    </x:row>
    <x:row r="54">
      <x:c r="A54" s="28"/>
      <x:c r="B54" s="46"/>
      <x:c r="C54" s="28"/>
      <x:c r="D54" s="28"/>
      <x:c r="E54" s="30" t="str">
        <x:f>IF(D54="","",IFERROR(INDEX(Budget!$C$7:$C$46,MATCH(D54,Budget!$A$7:$A$46,0)),"UNKNOWN CODE"))</x:f>
      </x:c>
      <x:c r="F54" s="28"/>
      <x:c r="G54" s="47"/>
      <x:c r="H54" s="47"/>
      <x:c r="I54" s="49" t="str">
        <x:f>IF(A54="","",G54+H54)</x:f>
      </x:c>
      <x:c r="J54" s="49" t="str">
        <x:f>IF(A54="","",SUMIFS('Cost Log'!$M$7:$M$106,'Cost Log'!$C$7:$C$106,A54))</x:f>
      </x:c>
      <x:c r="K54" s="49" t="str">
        <x:f>IF(A54="","",IF(OR(L54="Complete",L54="Cancelled"),0,MAX(I54-J54,0)))</x:f>
      </x:c>
      <x:c r="L54" s="28"/>
      <x:c r="M54" s="28"/>
    </x:row>
    <x:row r="55">
      <x:c r="A55" s="28"/>
      <x:c r="B55" s="46"/>
      <x:c r="C55" s="28"/>
      <x:c r="D55" s="28"/>
      <x:c r="E55" s="30" t="str">
        <x:f>IF(D55="","",IFERROR(INDEX(Budget!$C$7:$C$46,MATCH(D55,Budget!$A$7:$A$46,0)),"UNKNOWN CODE"))</x:f>
      </x:c>
      <x:c r="F55" s="28"/>
      <x:c r="G55" s="47"/>
      <x:c r="H55" s="47"/>
      <x:c r="I55" s="49" t="str">
        <x:f>IF(A55="","",G55+H55)</x:f>
      </x:c>
      <x:c r="J55" s="49" t="str">
        <x:f>IF(A55="","",SUMIFS('Cost Log'!$M$7:$M$106,'Cost Log'!$C$7:$C$106,A55))</x:f>
      </x:c>
      <x:c r="K55" s="49" t="str">
        <x:f>IF(A55="","",IF(OR(L55="Complete",L55="Cancelled"),0,MAX(I55-J55,0)))</x:f>
      </x:c>
      <x:c r="L55" s="28"/>
      <x:c r="M55" s="28"/>
    </x:row>
    <x:row r="56">
      <x:c r="A56" s="28"/>
      <x:c r="B56" s="46"/>
      <x:c r="C56" s="28"/>
      <x:c r="D56" s="28"/>
      <x:c r="E56" s="30" t="str">
        <x:f>IF(D56="","",IFERROR(INDEX(Budget!$C$7:$C$46,MATCH(D56,Budget!$A$7:$A$46,0)),"UNKNOWN CODE"))</x:f>
      </x:c>
      <x:c r="F56" s="28"/>
      <x:c r="G56" s="47"/>
      <x:c r="H56" s="47"/>
      <x:c r="I56" s="49" t="str">
        <x:f>IF(A56="","",G56+H56)</x:f>
      </x:c>
      <x:c r="J56" s="49" t="str">
        <x:f>IF(A56="","",SUMIFS('Cost Log'!$M$7:$M$106,'Cost Log'!$C$7:$C$106,A56))</x:f>
      </x:c>
      <x:c r="K56" s="49" t="str">
        <x:f>IF(A56="","",IF(OR(L56="Complete",L56="Cancelled"),0,MAX(I56-J56,0)))</x:f>
      </x:c>
      <x:c r="L56" s="28"/>
      <x:c r="M56" s="28"/>
    </x:row>
  </x:sheetData>
  <x:mergeCells>
    <x:mergeCell ref="A1:M2"/>
    <x:mergeCell ref="A3:M3"/>
  </x:mergeCells>
  <x:conditionalFormatting sqref="E7:E56">
    <x:cfRule type="containsText" dxfId="5" priority="1" operator="containsText" text="Complete"/>
    <x:cfRule type="containsText" dxfId="6" priority="2" operator="containsText" text="Ready"/>
    <x:cfRule type="containsText" dxfId="7" priority="3" operator="containsText" text="Behind"/>
    <x:cfRule type="containsText" dxfId="8" priority="4" operator="containsText" text="Review"/>
    <x:cfRule type="containsText" dxfId="9" priority="5" operator="containsText" text="Over budget"/>
  </x:conditionalFormatting>
  <x:dataValidations count="1">
    <x:dataValidation type="list" sqref="L7:L56">
      <x:formula1>Lists!$B$6:$B$9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ae909ca8f604f0d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3" hidden="0" customWidth="1"/>
    <x:col min="5" max="5" width="18" hidden="0" customWidth="1"/>
    <x:col min="6" max="6" width="23" hidden="0" customWidth="1"/>
    <x:col min="7" max="7" width="31" hidden="0" customWidth="1"/>
    <x:col min="8" max="8" width="24" hidden="0" customWidth="1"/>
    <x:col min="9" max="9" width="12" hidden="0" customWidth="1"/>
    <x:col min="10" max="10" width="13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31" hidden="0" customWidth="1"/>
    <x:col min="16" max="16" width="30" hidden="0" customWidth="1"/>
  </x:cols>
  <x:sheetData>
    <x:row r="1" ht="28" customHeight="1">
      <x:c r="A1" s="4" t="str">
        <x:v>Cost Log</x:v>
      </x:c>
      <x:c r="B1" s="4" t="str">
        <x:v>Cost Log</x:v>
      </x:c>
      <x:c r="C1" s="4" t="str">
        <x:v>Cost Log</x:v>
      </x:c>
      <x:c r="D1" s="4" t="str">
        <x:v>Cost Log</x:v>
      </x:c>
      <x:c r="E1" s="4" t="str">
        <x:v>Cost Log</x:v>
      </x:c>
      <x:c r="F1" s="4" t="str">
        <x:v>Cost Log</x:v>
      </x:c>
      <x:c r="G1" s="4" t="str">
        <x:v>Cost Log</x:v>
      </x:c>
      <x:c r="H1" s="4" t="str">
        <x:v>Cost Log</x:v>
      </x:c>
      <x:c r="I1" s="4" t="str">
        <x:v>Cost Log</x:v>
      </x:c>
      <x:c r="J1" s="4" t="str">
        <x:v>Cost Log</x:v>
      </x:c>
      <x:c r="K1" s="4" t="str">
        <x:v>Cost Log</x:v>
      </x:c>
      <x:c r="L1" s="4" t="str">
        <x:v>Cost Log</x:v>
      </x:c>
      <x:c r="M1" s="4" t="str">
        <x:v>Cost Log</x:v>
      </x:c>
      <x:c r="N1" s="4" t="str">
        <x:v>Cost Log</x:v>
      </x:c>
      <x:c r="O1" s="4" t="str">
        <x:v>Cost Log</x:v>
      </x:c>
      <x:c r="P1" s="4" t="str">
        <x:v>Cost Log</x:v>
      </x:c>
    </x:row>
    <x:row r="2" ht="28" customHeight="1">
      <x:c r="A2" s="4" t="str">
        <x:v>Cost Log</x:v>
      </x:c>
      <x:c r="B2" s="4" t="str">
        <x:v>Cost Log</x:v>
      </x:c>
      <x:c r="C2" s="4" t="str">
        <x:v>Cost Log</x:v>
      </x:c>
      <x:c r="D2" s="4" t="str">
        <x:v>Cost Log</x:v>
      </x:c>
      <x:c r="E2" s="4" t="str">
        <x:v>Cost Log</x:v>
      </x:c>
      <x:c r="F2" s="4" t="str">
        <x:v>Cost Log</x:v>
      </x:c>
      <x:c r="G2" s="4" t="str">
        <x:v>Cost Log</x:v>
      </x:c>
      <x:c r="H2" s="4" t="str">
        <x:v>Cost Log</x:v>
      </x:c>
      <x:c r="I2" s="4" t="str">
        <x:v>Cost Log</x:v>
      </x:c>
      <x:c r="J2" s="4" t="str">
        <x:v>Cost Log</x:v>
      </x:c>
      <x:c r="K2" s="4" t="str">
        <x:v>Cost Log</x:v>
      </x:c>
      <x:c r="L2" s="4" t="str">
        <x:v>Cost Log</x:v>
      </x:c>
      <x:c r="M2" s="4" t="str">
        <x:v>Cost Log</x:v>
      </x:c>
      <x:c r="N2" s="4" t="str">
        <x:v>Cost Log</x:v>
      </x:c>
      <x:c r="O2" s="4" t="str">
        <x:v>Cost Log</x:v>
      </x:c>
      <x:c r="P2" s="4" t="str">
        <x:v>Cost Log</x:v>
      </x:c>
    </x:row>
    <x:row r="3" ht="30" customHeight="1">
      <x:c r="A3" s="8" t="str">
        <x:v>Enter positive amounts. Entry Type controls whether a row increases cost or records a credit.</x:v>
      </x:c>
      <x:c r="B3" s="8" t="str">
        <x:v>Enter positive amounts. Entry Type controls whether a row increases cost or records a credit.</x:v>
      </x:c>
      <x:c r="C3" s="8" t="str">
        <x:v>Enter positive amounts. Entry Type controls whether a row increases cost or records a credit.</x:v>
      </x:c>
      <x:c r="D3" s="8" t="str">
        <x:v>Enter positive amounts. Entry Type controls whether a row increases cost or records a credit.</x:v>
      </x:c>
      <x:c r="E3" s="8" t="str">
        <x:v>Enter positive amounts. Entry Type controls whether a row increases cost or records a credit.</x:v>
      </x:c>
      <x:c r="F3" s="8" t="str">
        <x:v>Enter positive amounts. Entry Type controls whether a row increases cost or records a credit.</x:v>
      </x:c>
      <x:c r="G3" s="8" t="str">
        <x:v>Enter positive amounts. Entry Type controls whether a row increases cost or records a credit.</x:v>
      </x:c>
      <x:c r="H3" s="8" t="str">
        <x:v>Enter positive amounts. Entry Type controls whether a row increases cost or records a credit.</x:v>
      </x:c>
      <x:c r="I3" s="8" t="str">
        <x:v>Enter positive amounts. Entry Type controls whether a row increases cost or records a credit.</x:v>
      </x:c>
      <x:c r="J3" s="8" t="str">
        <x:v>Enter positive amounts. Entry Type controls whether a row increases cost or records a credit.</x:v>
      </x:c>
      <x:c r="K3" s="8" t="str">
        <x:v>Enter positive amounts. Entry Type controls whether a row increases cost or records a credit.</x:v>
      </x:c>
      <x:c r="L3" s="8" t="str">
        <x:v>Enter positive amounts. Entry Type controls whether a row increases cost or records a credit.</x:v>
      </x:c>
      <x:c r="M3" s="8" t="str">
        <x:v>Enter positive amounts. Entry Type controls whether a row increases cost or records a credit.</x:v>
      </x:c>
      <x:c r="N3" s="8" t="str">
        <x:v>Enter positive amounts. Entry Type controls whether a row increases cost or records a credit.</x:v>
      </x:c>
      <x:c r="O3" s="8" t="str">
        <x:v>Enter positive amounts. Entry Type controls whether a row increases cost or records a credit.</x:v>
      </x:c>
      <x:c r="P3" s="8" t="str">
        <x:v>Enter positive amounts. Entry Type controls whether a row increases cost or records a credit.</x:v>
      </x:c>
    </x:row>
    <x:row r="6" ht="32" customHeight="1">
      <x:c r="A6" s="40" t="str">
        <x:v>Date</x:v>
      </x:c>
      <x:c r="B6" s="40" t="str">
        <x:v>Cost Entry ID</x:v>
      </x:c>
      <x:c r="C6" s="40" t="str">
        <x:v>Commitment ID</x:v>
      </x:c>
      <x:c r="D6" s="40" t="str">
        <x:v>Cost Code</x:v>
      </x:c>
      <x:c r="E6" s="40" t="str">
        <x:v>Category</x:v>
      </x:c>
      <x:c r="F6" s="40" t="str">
        <x:v>Vendor / Payee</x:v>
      </x:c>
      <x:c r="G6" s="40" t="str">
        <x:v>Description</x:v>
      </x:c>
      <x:c r="H6" s="40" t="str">
        <x:v>Invoice / Receipt / Reference</x:v>
      </x:c>
      <x:c r="I6" s="40" t="str">
        <x:v>Entry Type</x:v>
      </x:c>
      <x:c r="J6" s="40" t="str">
        <x:v>Cost Status</x:v>
      </x:c>
      <x:c r="K6" s="40" t="str">
        <x:v>Entered Amount</x:v>
      </x:c>
      <x:c r="L6" s="40" t="str">
        <x:v>Amount Paid</x:v>
      </x:c>
      <x:c r="M6" s="40" t="str">
        <x:v>Net Cost</x:v>
      </x:c>
      <x:c r="N6" s="40" t="str">
        <x:v>Balance Due</x:v>
      </x:c>
      <x:c r="O6" s="40" t="str">
        <x:v>Receipt / File Reference</x:v>
      </x:c>
      <x:c r="P6" s="40" t="str">
        <x:v>Notes</x:v>
      </x:c>
    </x:row>
    <x:row r="7">
      <x:c r="A7" s="46" t="n">
        <x:v>46270.5</x:v>
      </x:c>
      <x:c r="B7" s="28" t="str">
        <x:v>CST-001</x:v>
      </x:c>
      <x:c r="C7" s="28" t="str">
        <x:v>COM-001</x:v>
      </x:c>
      <x:c r="D7" s="28" t="str">
        <x:v>03-100</x:v>
      </x:c>
      <x:c r="E7" s="30" t="str">
        <x:f>IF(D7="","",IFERROR(INDEX(Budget!$C$7:$C$46,MATCH(D7,Budget!$A$7:$A$46,0)),"UNKNOWN CODE"))</x:f>
        <x:v>Subcontractors</x:v>
      </x:c>
      <x:c r="F7" s="28" t="str">
        <x:v>Example Concrete Co.</x:v>
      </x:c>
      <x:c r="G7" s="28" t="str">
        <x:v>Deposit invoice</x:v>
      </x:c>
      <x:c r="H7" s="28" t="str">
        <x:v>INV-1001</x:v>
      </x:c>
      <x:c r="I7" s="28" t="str">
        <x:v>Cost</x:v>
      </x:c>
      <x:c r="J7" s="28" t="str">
        <x:v>Paid</x:v>
      </x:c>
      <x:c r="K7" s="47" t="n">
        <x:v>20000</x:v>
      </x:c>
      <x:c r="L7" s="47" t="n">
        <x:v>20000</x:v>
      </x:c>
      <x:c r="M7" s="48" t="n">
        <x:f>IF(B7="","",IF(J7="Void",0,IF(I7="Credit",-ABS(K7),ABS(K7))))</x:f>
        <x:v>20000</x:v>
      </x:c>
      <x:c r="N7" s="48" t="n">
        <x:f>IF(OR(B7="",J7="Void",I7="Credit"),0,MAX(K7-L7,0))</x:f>
        <x:v>0</x:v>
      </x:c>
      <x:c r="O7" s="28" t="str">
        <x:v>Drive/Projects/Example/Costs/INV-1001.pdf</x:v>
      </x:c>
      <x:c r="P7" s="28" t="str">
        <x:v>Approved deposit</x:v>
      </x:c>
    </x:row>
    <x:row r="8">
      <x:c r="A8" s="46" t="n">
        <x:v>46275.5</x:v>
      </x:c>
      <x:c r="B8" s="28" t="str">
        <x:v>CST-002</x:v>
      </x:c>
      <x:c r="C8" s="28" t="str">
        <x:v>COM-002</x:v>
      </x:c>
      <x:c r="D8" s="28" t="str">
        <x:v>06-100</x:v>
      </x:c>
      <x:c r="E8" s="30" t="str">
        <x:f>IF(D8="","",IFERROR(INDEX(Budget!$C$7:$C$46,MATCH(D8,Budget!$A$7:$A$46,0)),"UNKNOWN CODE"))</x:f>
        <x:v>Labor</x:v>
      </x:c>
      <x:c r="F8" s="28" t="str">
        <x:v>Example Framing Crew</x:v>
      </x:c>
      <x:c r="G8" s="28" t="str">
        <x:v>Initial labor draw</x:v>
      </x:c>
      <x:c r="H8" s="28" t="str">
        <x:v>INV-201</x:v>
      </x:c>
      <x:c r="I8" s="28" t="str">
        <x:v>Cost</x:v>
      </x:c>
      <x:c r="J8" s="28" t="str">
        <x:v>Paid</x:v>
      </x:c>
      <x:c r="K8" s="47" t="n">
        <x:v>12000</x:v>
      </x:c>
      <x:c r="L8" s="47" t="n">
        <x:v>12000</x:v>
      </x:c>
      <x:c r="M8" s="48" t="n">
        <x:f>IF(B8="","",IF(J8="Void",0,IF(I8="Credit",-ABS(K8),ABS(K8))))</x:f>
        <x:v>12000</x:v>
      </x:c>
      <x:c r="N8" s="48" t="n">
        <x:f>IF(OR(B8="",J8="Void",I8="Credit"),0,MAX(K8-L8,0))</x:f>
        <x:v>0</x:v>
      </x:c>
      <x:c r="O8" s="28" t="str">
        <x:v>Drive/Projects/Example/Costs/INV-201.pdf</x:v>
      </x:c>
      <x:c r="P8" s="28" t="str">
        <x:v>First draw</x:v>
      </x:c>
    </x:row>
    <x:row r="9">
      <x:c r="A9" s="46" t="n">
        <x:v>46277.5</x:v>
      </x:c>
      <x:c r="B9" s="28" t="str">
        <x:v>CST-003</x:v>
      </x:c>
      <x:c r="C9" s="28" t="str">
        <x:v>COM-003</x:v>
      </x:c>
      <x:c r="D9" s="28" t="str">
        <x:v>06-200</x:v>
      </x:c>
      <x:c r="E9" s="30" t="str">
        <x:f>IF(D9="","",IFERROR(INDEX(Budget!$C$7:$C$46,MATCH(D9,Budget!$A$7:$A$46,0)),"UNKNOWN CODE"))</x:f>
        <x:v>Materials</x:v>
      </x:c>
      <x:c r="F9" s="28" t="str">
        <x:v>Example Lumber Supply</x:v>
      </x:c>
      <x:c r="G9" s="28" t="str">
        <x:v>First lumber package</x:v>
      </x:c>
      <x:c r="H9" s="28" t="str">
        <x:v>PO-301/INV-88</x:v>
      </x:c>
      <x:c r="I9" s="28" t="str">
        <x:v>Cost</x:v>
      </x:c>
      <x:c r="J9" s="28" t="str">
        <x:v>Open</x:v>
      </x:c>
      <x:c r="K9" s="47" t="n">
        <x:v>28000</x:v>
      </x:c>
      <x:c r="L9" s="47" t="n">
        <x:v>0</x:v>
      </x:c>
      <x:c r="M9" s="48" t="n">
        <x:f>IF(B9="","",IF(J9="Void",0,IF(I9="Credit",-ABS(K9),ABS(K9))))</x:f>
        <x:v>28000</x:v>
      </x:c>
      <x:c r="N9" s="48" t="n">
        <x:f>IF(OR(B9="",J9="Void",I9="Credit"),0,MAX(K9-L9,0))</x:f>
        <x:v>28000</x:v>
      </x:c>
      <x:c r="O9" s="28" t="str">
        <x:v>Drive/Projects/Example/Costs/INV-88.pdf</x:v>
      </x:c>
      <x:c r="P9" s="28" t="str">
        <x:v>Due per vendor terms</x:v>
      </x:c>
    </x:row>
    <x:row r="10">
      <x:c r="A10" s="46" t="n">
        <x:v>46280.5</x:v>
      </x:c>
      <x:c r="B10" s="28" t="str">
        <x:v>CST-004</x:v>
      </x:c>
      <x:c r="C10" s="28" t="str"/>
      <x:c r="D10" s="28" t="str">
        <x:v>01-300</x:v>
      </x:c>
      <x:c r="E10" s="30" t="str">
        <x:f>IF(D10="","",IFERROR(INDEX(Budget!$C$7:$C$46,MATCH(D10,Budget!$A$7:$A$46,0)),"UNKNOWN CODE"))</x:f>
        <x:v>Rentals</x:v>
      </x:c>
      <x:c r="F10" s="28" t="str">
        <x:v>Example Rental Co.</x:v>
      </x:c>
      <x:c r="G10" s="28" t="str">
        <x:v>Temporary fencing rental</x:v>
      </x:c>
      <x:c r="H10" s="28" t="str">
        <x:v>RCPT-404</x:v>
      </x:c>
      <x:c r="I10" s="28" t="str">
        <x:v>Cost</x:v>
      </x:c>
      <x:c r="J10" s="28" t="str">
        <x:v>Paid</x:v>
      </x:c>
      <x:c r="K10" s="47" t="n">
        <x:v>1800</x:v>
      </x:c>
      <x:c r="L10" s="47" t="n">
        <x:v>1800</x:v>
      </x:c>
      <x:c r="M10" s="48" t="n">
        <x:f>IF(B10="","",IF(J10="Void",0,IF(I10="Credit",-ABS(K10),ABS(K10))))</x:f>
        <x:v>1800</x:v>
      </x:c>
      <x:c r="N10" s="48" t="n">
        <x:f>IF(OR(B10="",J10="Void",I10="Credit"),0,MAX(K10-L10,0))</x:f>
        <x:v>0</x:v>
      </x:c>
      <x:c r="O10" s="28" t="str">
        <x:v>Drive/Projects/Example/Costs/RCPT-404.pdf</x:v>
      </x:c>
      <x:c r="P10" s="28" t="str">
        <x:v>Uncommitted project cost</x:v>
      </x:c>
    </x:row>
    <x:row r="11">
      <x:c r="A11" s="46" t="n">
        <x:v>46283.5</x:v>
      </x:c>
      <x:c r="B11" s="28" t="str">
        <x:v>CST-005</x:v>
      </x:c>
      <x:c r="C11" s="28" t="str">
        <x:v>COM-001</x:v>
      </x:c>
      <x:c r="D11" s="28" t="str">
        <x:v>03-100</x:v>
      </x:c>
      <x:c r="E11" s="30" t="str">
        <x:f>IF(D11="","",IFERROR(INDEX(Budget!$C$7:$C$46,MATCH(D11,Budget!$A$7:$A$46,0)),"UNKNOWN CODE"))</x:f>
        <x:v>Subcontractors</x:v>
      </x:c>
      <x:c r="F11" s="28" t="str">
        <x:v>Example Concrete Co.</x:v>
      </x:c>
      <x:c r="G11" s="28" t="str">
        <x:v>Foundation progress invoice</x:v>
      </x:c>
      <x:c r="H11" s="28" t="str">
        <x:v>INV-1002</x:v>
      </x:c>
      <x:c r="I11" s="28" t="str">
        <x:v>Cost</x:v>
      </x:c>
      <x:c r="J11" s="28" t="str">
        <x:v>Open</x:v>
      </x:c>
      <x:c r="K11" s="47" t="n">
        <x:v>24000</x:v>
      </x:c>
      <x:c r="L11" s="47" t="n">
        <x:v>0</x:v>
      </x:c>
      <x:c r="M11" s="48" t="n">
        <x:f>IF(B11="","",IF(J11="Void",0,IF(I11="Credit",-ABS(K11),ABS(K11))))</x:f>
        <x:v>24000</x:v>
      </x:c>
      <x:c r="N11" s="48" t="n">
        <x:f>IF(OR(B11="",J11="Void",I11="Credit"),0,MAX(K11-L11,0))</x:f>
        <x:v>24000</x:v>
      </x:c>
      <x:c r="O11" s="28" t="str">
        <x:v>Drive/Projects/Example/Costs/INV-1002.pdf</x:v>
      </x:c>
      <x:c r="P11" s="28" t="str">
        <x:v>Pending review</x:v>
      </x:c>
    </x:row>
    <x:row r="12">
      <x:c r="A12" s="46" t="n">
        <x:v>46285.5</x:v>
      </x:c>
      <x:c r="B12" s="28" t="str">
        <x:v>CST-006</x:v>
      </x:c>
      <x:c r="C12" s="28" t="str">
        <x:v>COM-003</x:v>
      </x:c>
      <x:c r="D12" s="28" t="str">
        <x:v>06-200</x:v>
      </x:c>
      <x:c r="E12" s="30" t="str">
        <x:f>IF(D12="","",IFERROR(INDEX(Budget!$C$7:$C$46,MATCH(D12,Budget!$A$7:$A$46,0)),"UNKNOWN CODE"))</x:f>
        <x:v>Materials</x:v>
      </x:c>
      <x:c r="F12" s="28" t="str">
        <x:v>Example Lumber Supply</x:v>
      </x:c>
      <x:c r="G12" s="28" t="str">
        <x:v>Returned material credit</x:v>
      </x:c>
      <x:c r="H12" s="28" t="str">
        <x:v>CR-88</x:v>
      </x:c>
      <x:c r="I12" s="28" t="str">
        <x:v>Credit</x:v>
      </x:c>
      <x:c r="J12" s="28" t="str">
        <x:v>Paid</x:v>
      </x:c>
      <x:c r="K12" s="47" t="n">
        <x:v>1500</x:v>
      </x:c>
      <x:c r="L12" s="47" t="n">
        <x:v>0</x:v>
      </x:c>
      <x:c r="M12" s="48" t="n">
        <x:f>IF(B12="","",IF(J12="Void",0,IF(I12="Credit",-ABS(K12),ABS(K12))))</x:f>
        <x:v>-1500</x:v>
      </x:c>
      <x:c r="N12" s="48" t="n">
        <x:f>IF(OR(B12="",J12="Void",I12="Credit"),0,MAX(K12-L12,0))</x:f>
        <x:v>0</x:v>
      </x:c>
      <x:c r="O12" s="28" t="str">
        <x:v>Drive/Projects/Example/Costs/CR-88.pdf</x:v>
      </x:c>
      <x:c r="P12" s="28" t="str">
        <x:v>Credit reduces job cost</x:v>
      </x:c>
    </x:row>
    <x:row r="13">
      <x:c r="A13" s="46" t="n">
        <x:v>46287.5</x:v>
      </x:c>
      <x:c r="B13" s="28" t="str">
        <x:v>CST-007</x:v>
      </x:c>
      <x:c r="C13" s="28" t="str"/>
      <x:c r="D13" s="28" t="str">
        <x:v>01-200</x:v>
      </x:c>
      <x:c r="E13" s="30" t="str">
        <x:f>IF(D13="","",IFERROR(INDEX(Budget!$C$7:$C$46,MATCH(D13,Budget!$A$7:$A$46,0)),"UNKNOWN CODE"))</x:f>
        <x:v>Permits</x:v>
      </x:c>
      <x:c r="F13" s="28" t="str">
        <x:v>Local Jurisdiction</x:v>
      </x:c>
      <x:c r="G13" s="28" t="str">
        <x:v>Permit balance</x:v>
      </x:c>
      <x:c r="H13" s="28" t="str">
        <x:v>PERMIT-01</x:v>
      </x:c>
      <x:c r="I13" s="28" t="str">
        <x:v>Cost</x:v>
      </x:c>
      <x:c r="J13" s="28" t="str">
        <x:v>Paid</x:v>
      </x:c>
      <x:c r="K13" s="47" t="n">
        <x:v>22500</x:v>
      </x:c>
      <x:c r="L13" s="47" t="n">
        <x:v>22500</x:v>
      </x:c>
      <x:c r="M13" s="48" t="n">
        <x:f>IF(B13="","",IF(J13="Void",0,IF(I13="Credit",-ABS(K13),ABS(K13))))</x:f>
        <x:v>22500</x:v>
      </x:c>
      <x:c r="N13" s="48" t="n">
        <x:f>IF(OR(B13="",J13="Void",I13="Credit"),0,MAX(K13-L13,0))</x:f>
        <x:v>0</x:v>
      </x:c>
      <x:c r="O13" s="28" t="str">
        <x:v>Drive/Projects/Example/Costs/PERMIT-01.pdf</x:v>
      </x:c>
      <x:c r="P13" s="28" t="str">
        <x:v>Includes approved added fee</x:v>
      </x:c>
    </x:row>
    <x:row r="14">
      <x:c r="A14" s="46" t="n">
        <x:v>46289.5</x:v>
      </x:c>
      <x:c r="B14" s="28" t="str">
        <x:v>CST-008</x:v>
      </x:c>
      <x:c r="C14" s="28" t="str">
        <x:v>COM-004</x:v>
      </x:c>
      <x:c r="D14" s="28" t="str">
        <x:v>08-100</x:v>
      </x:c>
      <x:c r="E14" s="30" t="str">
        <x:f>IF(D14="","",IFERROR(INDEX(Budget!$C$7:$C$46,MATCH(D14,Budget!$A$7:$A$46,0)),"UNKNOWN CODE"))</x:f>
        <x:v>Materials</x:v>
      </x:c>
      <x:c r="F14" s="28" t="str">
        <x:v>Example Window Co.</x:v>
      </x:c>
      <x:c r="G14" s="28" t="str">
        <x:v>Production deposit</x:v>
      </x:c>
      <x:c r="H14" s="28" t="str">
        <x:v>INV-W01</x:v>
      </x:c>
      <x:c r="I14" s="28" t="str">
        <x:v>Cost</x:v>
      </x:c>
      <x:c r="J14" s="28" t="str">
        <x:v>Paid</x:v>
      </x:c>
      <x:c r="K14" s="47" t="n">
        <x:v>18000</x:v>
      </x:c>
      <x:c r="L14" s="47" t="n">
        <x:v>18000</x:v>
      </x:c>
      <x:c r="M14" s="48" t="n">
        <x:f>IF(B14="","",IF(J14="Void",0,IF(I14="Credit",-ABS(K14),ABS(K14))))</x:f>
        <x:v>18000</x:v>
      </x:c>
      <x:c r="N14" s="48" t="n">
        <x:f>IF(OR(B14="",J14="Void",I14="Credit"),0,MAX(K14-L14,0))</x:f>
        <x:v>0</x:v>
      </x:c>
      <x:c r="O14" s="28" t="str">
        <x:v>Drive/Projects/Example/Costs/INV-W01.pdf</x:v>
      </x:c>
      <x:c r="P14" s="28" t="str">
        <x:v>Release confirmed</x:v>
      </x:c>
    </x:row>
    <x:row r="15">
      <x:c r="A15" s="46" t="n">
        <x:v>46290.5</x:v>
      </x:c>
      <x:c r="B15" s="28" t="str">
        <x:v>CST-009</x:v>
      </x:c>
      <x:c r="C15" s="28" t="str"/>
      <x:c r="D15" s="28" t="str">
        <x:v>01-100</x:v>
      </x:c>
      <x:c r="E15" s="30" t="str">
        <x:f>IF(D15="","",IFERROR(INDEX(Budget!$C$7:$C$46,MATCH(D15,Budget!$A$7:$A$46,0)),"UNKNOWN CODE"))</x:f>
        <x:v>Labor</x:v>
      </x:c>
      <x:c r="F15" s="28" t="str">
        <x:v>Design Consultant</x:v>
      </x:c>
      <x:c r="G15" s="28" t="str">
        <x:v>Coordination services</x:v>
      </x:c>
      <x:c r="H15" s="28" t="str">
        <x:v>INV-D09</x:v>
      </x:c>
      <x:c r="I15" s="28" t="str">
        <x:v>Cost</x:v>
      </x:c>
      <x:c r="J15" s="28" t="str">
        <x:v>Paid</x:v>
      </x:c>
      <x:c r="K15" s="47" t="n">
        <x:v>10500</x:v>
      </x:c>
      <x:c r="L15" s="47" t="n">
        <x:v>10500</x:v>
      </x:c>
      <x:c r="M15" s="48" t="n">
        <x:f>IF(B15="","",IF(J15="Void",0,IF(I15="Credit",-ABS(K15),ABS(K15))))</x:f>
        <x:v>10500</x:v>
      </x:c>
      <x:c r="N15" s="48" t="n">
        <x:f>IF(OR(B15="",J15="Void",I15="Credit"),0,MAX(K15-L15,0))</x:f>
        <x:v>0</x:v>
      </x:c>
      <x:c r="O15" s="28" t="str">
        <x:v>Drive/Projects/Example/Costs/INV-D09.pdf</x:v>
      </x:c>
      <x:c r="P15" s="28" t="str">
        <x:v>Preconstruction support</x:v>
      </x:c>
    </x:row>
    <x:row r="16">
      <x:c r="A16" s="46" t="n">
        <x:v>46293.5</x:v>
      </x:c>
      <x:c r="B16" s="28" t="str">
        <x:v>CST-010</x:v>
      </x:c>
      <x:c r="C16" s="28" t="str"/>
      <x:c r="D16" s="28" t="str">
        <x:v>02-100</x:v>
      </x:c>
      <x:c r="E16" s="30" t="str">
        <x:f>IF(D16="","",IFERROR(INDEX(Budget!$C$7:$C$46,MATCH(D16,Budget!$A$7:$A$46,0)),"UNKNOWN CODE"))</x:f>
        <x:v>Subcontractors</x:v>
      </x:c>
      <x:c r="F16" s="28" t="str">
        <x:v>Example Demo Co.</x:v>
      </x:c>
      <x:c r="G16" s="28" t="str">
        <x:v>Demolition complete</x:v>
      </x:c>
      <x:c r="H16" s="28" t="str">
        <x:v>INV-DEMO</x:v>
      </x:c>
      <x:c r="I16" s="28" t="str">
        <x:v>Cost</x:v>
      </x:c>
      <x:c r="J16" s="28" t="str">
        <x:v>Open</x:v>
      </x:c>
      <x:c r="K16" s="47" t="n">
        <x:v>26000</x:v>
      </x:c>
      <x:c r="L16" s="47" t="n">
        <x:v>10000</x:v>
      </x:c>
      <x:c r="M16" s="48" t="n">
        <x:f>IF(B16="","",IF(J16="Void",0,IF(I16="Credit",-ABS(K16),ABS(K16))))</x:f>
        <x:v>26000</x:v>
      </x:c>
      <x:c r="N16" s="48" t="n">
        <x:f>IF(OR(B16="",J16="Void",I16="Credit"),0,MAX(K16-L16,0))</x:f>
        <x:v>16000</x:v>
      </x:c>
      <x:c r="O16" s="28" t="str">
        <x:v>Drive/Projects/Example/Costs/INV-DEMO.pdf</x:v>
      </x:c>
      <x:c r="P16" s="28" t="str">
        <x:v>Balance pending closeout</x:v>
      </x:c>
    </x:row>
    <x:row r="17">
      <x:c r="A17" s="46"/>
      <x:c r="B17" s="28"/>
      <x:c r="C17" s="28"/>
      <x:c r="D17" s="28"/>
      <x:c r="E17" s="30" t="str">
        <x:f>IF(D17="","",IFERROR(INDEX(Budget!$C$7:$C$46,MATCH(D17,Budget!$A$7:$A$46,0)),"UNKNOWN CODE"))</x:f>
      </x:c>
      <x:c r="F17" s="28"/>
      <x:c r="G17" s="28"/>
      <x:c r="H17" s="28"/>
      <x:c r="I17" s="28"/>
      <x:c r="J17" s="28"/>
      <x:c r="K17" s="47"/>
      <x:c r="L17" s="47"/>
      <x:c r="M17" s="48" t="str">
        <x:f>IF(B17="","",IF(J17="Void",0,IF(I17="Credit",-ABS(K17),ABS(K17))))</x:f>
      </x:c>
      <x:c r="N17" s="48" t="n">
        <x:f>IF(OR(B17="",J17="Void",I17="Credit"),0,MAX(K17-L17,0))</x:f>
        <x:v>0</x:v>
      </x:c>
      <x:c r="O17" s="28"/>
      <x:c r="P17" s="28"/>
    </x:row>
    <x:row r="18">
      <x:c r="A18" s="46"/>
      <x:c r="B18" s="28"/>
      <x:c r="C18" s="28"/>
      <x:c r="D18" s="28"/>
      <x:c r="E18" s="30" t="str">
        <x:f>IF(D18="","",IFERROR(INDEX(Budget!$C$7:$C$46,MATCH(D18,Budget!$A$7:$A$46,0)),"UNKNOWN CODE"))</x:f>
      </x:c>
      <x:c r="F18" s="28"/>
      <x:c r="G18" s="28"/>
      <x:c r="H18" s="28"/>
      <x:c r="I18" s="28"/>
      <x:c r="J18" s="28"/>
      <x:c r="K18" s="47"/>
      <x:c r="L18" s="47"/>
      <x:c r="M18" s="48" t="str">
        <x:f>IF(B18="","",IF(J18="Void",0,IF(I18="Credit",-ABS(K18),ABS(K18))))</x:f>
      </x:c>
      <x:c r="N18" s="48" t="n">
        <x:f>IF(OR(B18="",J18="Void",I18="Credit"),0,MAX(K18-L18,0))</x:f>
        <x:v>0</x:v>
      </x:c>
      <x:c r="O18" s="28"/>
      <x:c r="P18" s="28"/>
    </x:row>
    <x:row r="19">
      <x:c r="A19" s="46"/>
      <x:c r="B19" s="28"/>
      <x:c r="C19" s="28"/>
      <x:c r="D19" s="28"/>
      <x:c r="E19" s="30" t="str">
        <x:f>IF(D19="","",IFERROR(INDEX(Budget!$C$7:$C$46,MATCH(D19,Budget!$A$7:$A$46,0)),"UNKNOWN CODE"))</x:f>
      </x:c>
      <x:c r="F19" s="28"/>
      <x:c r="G19" s="28"/>
      <x:c r="H19" s="28"/>
      <x:c r="I19" s="28"/>
      <x:c r="J19" s="28"/>
      <x:c r="K19" s="47"/>
      <x:c r="L19" s="47"/>
      <x:c r="M19" s="48" t="str">
        <x:f>IF(B19="","",IF(J19="Void",0,IF(I19="Credit",-ABS(K19),ABS(K19))))</x:f>
      </x:c>
      <x:c r="N19" s="48" t="n">
        <x:f>IF(OR(B19="",J19="Void",I19="Credit"),0,MAX(K19-L19,0))</x:f>
        <x:v>0</x:v>
      </x:c>
      <x:c r="O19" s="28"/>
      <x:c r="P19" s="28"/>
    </x:row>
    <x:row r="20">
      <x:c r="A20" s="46"/>
      <x:c r="B20" s="28"/>
      <x:c r="C20" s="28"/>
      <x:c r="D20" s="28"/>
      <x:c r="E20" s="30" t="str">
        <x:f>IF(D20="","",IFERROR(INDEX(Budget!$C$7:$C$46,MATCH(D20,Budget!$A$7:$A$46,0)),"UNKNOWN CODE"))</x:f>
      </x:c>
      <x:c r="F20" s="28"/>
      <x:c r="G20" s="28"/>
      <x:c r="H20" s="28"/>
      <x:c r="I20" s="28"/>
      <x:c r="J20" s="28"/>
      <x:c r="K20" s="47"/>
      <x:c r="L20" s="47"/>
      <x:c r="M20" s="48" t="str">
        <x:f>IF(B20="","",IF(J20="Void",0,IF(I20="Credit",-ABS(K20),ABS(K20))))</x:f>
      </x:c>
      <x:c r="N20" s="48" t="n">
        <x:f>IF(OR(B20="",J20="Void",I20="Credit"),0,MAX(K20-L20,0))</x:f>
        <x:v>0</x:v>
      </x:c>
      <x:c r="O20" s="28"/>
      <x:c r="P20" s="28"/>
    </x:row>
    <x:row r="21">
      <x:c r="A21" s="46"/>
      <x:c r="B21" s="28"/>
      <x:c r="C21" s="28"/>
      <x:c r="D21" s="28"/>
      <x:c r="E21" s="30" t="str">
        <x:f>IF(D21="","",IFERROR(INDEX(Budget!$C$7:$C$46,MATCH(D21,Budget!$A$7:$A$46,0)),"UNKNOWN CODE"))</x:f>
      </x:c>
      <x:c r="F21" s="28"/>
      <x:c r="G21" s="28"/>
      <x:c r="H21" s="28"/>
      <x:c r="I21" s="28"/>
      <x:c r="J21" s="28"/>
      <x:c r="K21" s="47"/>
      <x:c r="L21" s="47"/>
      <x:c r="M21" s="48" t="str">
        <x:f>IF(B21="","",IF(J21="Void",0,IF(I21="Credit",-ABS(K21),ABS(K21))))</x:f>
      </x:c>
      <x:c r="N21" s="48" t="n">
        <x:f>IF(OR(B21="",J21="Void",I21="Credit"),0,MAX(K21-L21,0))</x:f>
        <x:v>0</x:v>
      </x:c>
      <x:c r="O21" s="28"/>
      <x:c r="P21" s="28"/>
    </x:row>
    <x:row r="22">
      <x:c r="A22" s="46"/>
      <x:c r="B22" s="28"/>
      <x:c r="C22" s="28"/>
      <x:c r="D22" s="28"/>
      <x:c r="E22" s="30" t="str">
        <x:f>IF(D22="","",IFERROR(INDEX(Budget!$C$7:$C$46,MATCH(D22,Budget!$A$7:$A$46,0)),"UNKNOWN CODE"))</x:f>
      </x:c>
      <x:c r="F22" s="28"/>
      <x:c r="G22" s="28"/>
      <x:c r="H22" s="28"/>
      <x:c r="I22" s="28"/>
      <x:c r="J22" s="28"/>
      <x:c r="K22" s="47"/>
      <x:c r="L22" s="47"/>
      <x:c r="M22" s="48" t="str">
        <x:f>IF(B22="","",IF(J22="Void",0,IF(I22="Credit",-ABS(K22),ABS(K22))))</x:f>
      </x:c>
      <x:c r="N22" s="48" t="n">
        <x:f>IF(OR(B22="",J22="Void",I22="Credit"),0,MAX(K22-L22,0))</x:f>
        <x:v>0</x:v>
      </x:c>
      <x:c r="O22" s="28"/>
      <x:c r="P22" s="28"/>
    </x:row>
    <x:row r="23">
      <x:c r="A23" s="46"/>
      <x:c r="B23" s="28"/>
      <x:c r="C23" s="28"/>
      <x:c r="D23" s="28"/>
      <x:c r="E23" s="30" t="str">
        <x:f>IF(D23="","",IFERROR(INDEX(Budget!$C$7:$C$46,MATCH(D23,Budget!$A$7:$A$46,0)),"UNKNOWN CODE"))</x:f>
      </x:c>
      <x:c r="F23" s="28"/>
      <x:c r="G23" s="28"/>
      <x:c r="H23" s="28"/>
      <x:c r="I23" s="28"/>
      <x:c r="J23" s="28"/>
      <x:c r="K23" s="47"/>
      <x:c r="L23" s="47"/>
      <x:c r="M23" s="48" t="str">
        <x:f>IF(B23="","",IF(J23="Void",0,IF(I23="Credit",-ABS(K23),ABS(K23))))</x:f>
      </x:c>
      <x:c r="N23" s="48" t="n">
        <x:f>IF(OR(B23="",J23="Void",I23="Credit"),0,MAX(K23-L23,0))</x:f>
        <x:v>0</x:v>
      </x:c>
      <x:c r="O23" s="28"/>
      <x:c r="P23" s="28"/>
    </x:row>
    <x:row r="24">
      <x:c r="A24" s="46"/>
      <x:c r="B24" s="28"/>
      <x:c r="C24" s="28"/>
      <x:c r="D24" s="28"/>
      <x:c r="E24" s="30" t="str">
        <x:f>IF(D24="","",IFERROR(INDEX(Budget!$C$7:$C$46,MATCH(D24,Budget!$A$7:$A$46,0)),"UNKNOWN CODE"))</x:f>
      </x:c>
      <x:c r="F24" s="28"/>
      <x:c r="G24" s="28"/>
      <x:c r="H24" s="28"/>
      <x:c r="I24" s="28"/>
      <x:c r="J24" s="28"/>
      <x:c r="K24" s="47"/>
      <x:c r="L24" s="47"/>
      <x:c r="M24" s="48" t="str">
        <x:f>IF(B24="","",IF(J24="Void",0,IF(I24="Credit",-ABS(K24),ABS(K24))))</x:f>
      </x:c>
      <x:c r="N24" s="48" t="n">
        <x:f>IF(OR(B24="",J24="Void",I24="Credit"),0,MAX(K24-L24,0))</x:f>
        <x:v>0</x:v>
      </x:c>
      <x:c r="O24" s="28"/>
      <x:c r="P24" s="28"/>
    </x:row>
    <x:row r="25">
      <x:c r="A25" s="46"/>
      <x:c r="B25" s="28"/>
      <x:c r="C25" s="28"/>
      <x:c r="D25" s="28"/>
      <x:c r="E25" s="30" t="str">
        <x:f>IF(D25="","",IFERROR(INDEX(Budget!$C$7:$C$46,MATCH(D25,Budget!$A$7:$A$46,0)),"UNKNOWN CODE"))</x:f>
      </x:c>
      <x:c r="F25" s="28"/>
      <x:c r="G25" s="28"/>
      <x:c r="H25" s="28"/>
      <x:c r="I25" s="28"/>
      <x:c r="J25" s="28"/>
      <x:c r="K25" s="47"/>
      <x:c r="L25" s="47"/>
      <x:c r="M25" s="48" t="str">
        <x:f>IF(B25="","",IF(J25="Void",0,IF(I25="Credit",-ABS(K25),ABS(K25))))</x:f>
      </x:c>
      <x:c r="N25" s="48" t="n">
        <x:f>IF(OR(B25="",J25="Void",I25="Credit"),0,MAX(K25-L25,0))</x:f>
        <x:v>0</x:v>
      </x:c>
      <x:c r="O25" s="28"/>
      <x:c r="P25" s="28"/>
    </x:row>
    <x:row r="26">
      <x:c r="A26" s="46"/>
      <x:c r="B26" s="28"/>
      <x:c r="C26" s="28"/>
      <x:c r="D26" s="28"/>
      <x:c r="E26" s="30" t="str">
        <x:f>IF(D26="","",IFERROR(INDEX(Budget!$C$7:$C$46,MATCH(D26,Budget!$A$7:$A$46,0)),"UNKNOWN CODE"))</x:f>
      </x:c>
      <x:c r="F26" s="28"/>
      <x:c r="G26" s="28"/>
      <x:c r="H26" s="28"/>
      <x:c r="I26" s="28"/>
      <x:c r="J26" s="28"/>
      <x:c r="K26" s="47"/>
      <x:c r="L26" s="47"/>
      <x:c r="M26" s="48" t="str">
        <x:f>IF(B26="","",IF(J26="Void",0,IF(I26="Credit",-ABS(K26),ABS(K26))))</x:f>
      </x:c>
      <x:c r="N26" s="48" t="n">
        <x:f>IF(OR(B26="",J26="Void",I26="Credit"),0,MAX(K26-L26,0))</x:f>
        <x:v>0</x:v>
      </x:c>
      <x:c r="O26" s="28"/>
      <x:c r="P26" s="28"/>
    </x:row>
    <x:row r="27">
      <x:c r="A27" s="46"/>
      <x:c r="B27" s="28"/>
      <x:c r="C27" s="28"/>
      <x:c r="D27" s="28"/>
      <x:c r="E27" s="30" t="str">
        <x:f>IF(D27="","",IFERROR(INDEX(Budget!$C$7:$C$46,MATCH(D27,Budget!$A$7:$A$46,0)),"UNKNOWN CODE"))</x:f>
      </x:c>
      <x:c r="F27" s="28"/>
      <x:c r="G27" s="28"/>
      <x:c r="H27" s="28"/>
      <x:c r="I27" s="28"/>
      <x:c r="J27" s="28"/>
      <x:c r="K27" s="47"/>
      <x:c r="L27" s="47"/>
      <x:c r="M27" s="48" t="str">
        <x:f>IF(B27="","",IF(J27="Void",0,IF(I27="Credit",-ABS(K27),ABS(K27))))</x:f>
      </x:c>
      <x:c r="N27" s="48" t="n">
        <x:f>IF(OR(B27="",J27="Void",I27="Credit"),0,MAX(K27-L27,0))</x:f>
        <x:v>0</x:v>
      </x:c>
      <x:c r="O27" s="28"/>
      <x:c r="P27" s="28"/>
    </x:row>
    <x:row r="28">
      <x:c r="A28" s="46"/>
      <x:c r="B28" s="28"/>
      <x:c r="C28" s="28"/>
      <x:c r="D28" s="28"/>
      <x:c r="E28" s="30" t="str">
        <x:f>IF(D28="","",IFERROR(INDEX(Budget!$C$7:$C$46,MATCH(D28,Budget!$A$7:$A$46,0)),"UNKNOWN CODE"))</x:f>
      </x:c>
      <x:c r="F28" s="28"/>
      <x:c r="G28" s="28"/>
      <x:c r="H28" s="28"/>
      <x:c r="I28" s="28"/>
      <x:c r="J28" s="28"/>
      <x:c r="K28" s="47"/>
      <x:c r="L28" s="47"/>
      <x:c r="M28" s="48" t="str">
        <x:f>IF(B28="","",IF(J28="Void",0,IF(I28="Credit",-ABS(K28),ABS(K28))))</x:f>
      </x:c>
      <x:c r="N28" s="48" t="n">
        <x:f>IF(OR(B28="",J28="Void",I28="Credit"),0,MAX(K28-L28,0))</x:f>
        <x:v>0</x:v>
      </x:c>
      <x:c r="O28" s="28"/>
      <x:c r="P28" s="28"/>
    </x:row>
    <x:row r="29">
      <x:c r="A29" s="46"/>
      <x:c r="B29" s="28"/>
      <x:c r="C29" s="28"/>
      <x:c r="D29" s="28"/>
      <x:c r="E29" s="30" t="str">
        <x:f>IF(D29="","",IFERROR(INDEX(Budget!$C$7:$C$46,MATCH(D29,Budget!$A$7:$A$46,0)),"UNKNOWN CODE"))</x:f>
      </x:c>
      <x:c r="F29" s="28"/>
      <x:c r="G29" s="28"/>
      <x:c r="H29" s="28"/>
      <x:c r="I29" s="28"/>
      <x:c r="J29" s="28"/>
      <x:c r="K29" s="47"/>
      <x:c r="L29" s="47"/>
      <x:c r="M29" s="48" t="str">
        <x:f>IF(B29="","",IF(J29="Void",0,IF(I29="Credit",-ABS(K29),ABS(K29))))</x:f>
      </x:c>
      <x:c r="N29" s="48" t="n">
        <x:f>IF(OR(B29="",J29="Void",I29="Credit"),0,MAX(K29-L29,0))</x:f>
        <x:v>0</x:v>
      </x:c>
      <x:c r="O29" s="28"/>
      <x:c r="P29" s="28"/>
    </x:row>
    <x:row r="30">
      <x:c r="A30" s="46"/>
      <x:c r="B30" s="28"/>
      <x:c r="C30" s="28"/>
      <x:c r="D30" s="28"/>
      <x:c r="E30" s="30" t="str">
        <x:f>IF(D30="","",IFERROR(INDEX(Budget!$C$7:$C$46,MATCH(D30,Budget!$A$7:$A$46,0)),"UNKNOWN CODE"))</x:f>
      </x:c>
      <x:c r="F30" s="28"/>
      <x:c r="G30" s="28"/>
      <x:c r="H30" s="28"/>
      <x:c r="I30" s="28"/>
      <x:c r="J30" s="28"/>
      <x:c r="K30" s="47"/>
      <x:c r="L30" s="47"/>
      <x:c r="M30" s="48" t="str">
        <x:f>IF(B30="","",IF(J30="Void",0,IF(I30="Credit",-ABS(K30),ABS(K30))))</x:f>
      </x:c>
      <x:c r="N30" s="48" t="n">
        <x:f>IF(OR(B30="",J30="Void",I30="Credit"),0,MAX(K30-L30,0))</x:f>
        <x:v>0</x:v>
      </x:c>
      <x:c r="O30" s="28"/>
      <x:c r="P30" s="28"/>
    </x:row>
    <x:row r="31">
      <x:c r="A31" s="46"/>
      <x:c r="B31" s="28"/>
      <x:c r="C31" s="28"/>
      <x:c r="D31" s="28"/>
      <x:c r="E31" s="30" t="str">
        <x:f>IF(D31="","",IFERROR(INDEX(Budget!$C$7:$C$46,MATCH(D31,Budget!$A$7:$A$46,0)),"UNKNOWN CODE"))</x:f>
      </x:c>
      <x:c r="F31" s="28"/>
      <x:c r="G31" s="28"/>
      <x:c r="H31" s="28"/>
      <x:c r="I31" s="28"/>
      <x:c r="J31" s="28"/>
      <x:c r="K31" s="47"/>
      <x:c r="L31" s="47"/>
      <x:c r="M31" s="48" t="str">
        <x:f>IF(B31="","",IF(J31="Void",0,IF(I31="Credit",-ABS(K31),ABS(K31))))</x:f>
      </x:c>
      <x:c r="N31" s="48" t="n">
        <x:f>IF(OR(B31="",J31="Void",I31="Credit"),0,MAX(K31-L31,0))</x:f>
        <x:v>0</x:v>
      </x:c>
      <x:c r="O31" s="28"/>
      <x:c r="P31" s="28"/>
    </x:row>
    <x:row r="32">
      <x:c r="A32" s="46"/>
      <x:c r="B32" s="28"/>
      <x:c r="C32" s="28"/>
      <x:c r="D32" s="28"/>
      <x:c r="E32" s="30" t="str">
        <x:f>IF(D32="","",IFERROR(INDEX(Budget!$C$7:$C$46,MATCH(D32,Budget!$A$7:$A$46,0)),"UNKNOWN CODE"))</x:f>
      </x:c>
      <x:c r="F32" s="28"/>
      <x:c r="G32" s="28"/>
      <x:c r="H32" s="28"/>
      <x:c r="I32" s="28"/>
      <x:c r="J32" s="28"/>
      <x:c r="K32" s="47"/>
      <x:c r="L32" s="47"/>
      <x:c r="M32" s="48" t="str">
        <x:f>IF(B32="","",IF(J32="Void",0,IF(I32="Credit",-ABS(K32),ABS(K32))))</x:f>
      </x:c>
      <x:c r="N32" s="48" t="n">
        <x:f>IF(OR(B32="",J32="Void",I32="Credit"),0,MAX(K32-L32,0))</x:f>
        <x:v>0</x:v>
      </x:c>
      <x:c r="O32" s="28"/>
      <x:c r="P32" s="28"/>
    </x:row>
    <x:row r="33">
      <x:c r="A33" s="46"/>
      <x:c r="B33" s="28"/>
      <x:c r="C33" s="28"/>
      <x:c r="D33" s="28"/>
      <x:c r="E33" s="30" t="str">
        <x:f>IF(D33="","",IFERROR(INDEX(Budget!$C$7:$C$46,MATCH(D33,Budget!$A$7:$A$46,0)),"UNKNOWN CODE"))</x:f>
      </x:c>
      <x:c r="F33" s="28"/>
      <x:c r="G33" s="28"/>
      <x:c r="H33" s="28"/>
      <x:c r="I33" s="28"/>
      <x:c r="J33" s="28"/>
      <x:c r="K33" s="47"/>
      <x:c r="L33" s="47"/>
      <x:c r="M33" s="48" t="str">
        <x:f>IF(B33="","",IF(J33="Void",0,IF(I33="Credit",-ABS(K33),ABS(K33))))</x:f>
      </x:c>
      <x:c r="N33" s="48" t="n">
        <x:f>IF(OR(B33="",J33="Void",I33="Credit"),0,MAX(K33-L33,0))</x:f>
        <x:v>0</x:v>
      </x:c>
      <x:c r="O33" s="28"/>
      <x:c r="P33" s="28"/>
    </x:row>
    <x:row r="34">
      <x:c r="A34" s="46"/>
      <x:c r="B34" s="28"/>
      <x:c r="C34" s="28"/>
      <x:c r="D34" s="28"/>
      <x:c r="E34" s="30" t="str">
        <x:f>IF(D34="","",IFERROR(INDEX(Budget!$C$7:$C$46,MATCH(D34,Budget!$A$7:$A$46,0)),"UNKNOWN CODE"))</x:f>
      </x:c>
      <x:c r="F34" s="28"/>
      <x:c r="G34" s="28"/>
      <x:c r="H34" s="28"/>
      <x:c r="I34" s="28"/>
      <x:c r="J34" s="28"/>
      <x:c r="K34" s="47"/>
      <x:c r="L34" s="47"/>
      <x:c r="M34" s="48" t="str">
        <x:f>IF(B34="","",IF(J34="Void",0,IF(I34="Credit",-ABS(K34),ABS(K34))))</x:f>
      </x:c>
      <x:c r="N34" s="48" t="n">
        <x:f>IF(OR(B34="",J34="Void",I34="Credit"),0,MAX(K34-L34,0))</x:f>
        <x:v>0</x:v>
      </x:c>
      <x:c r="O34" s="28"/>
      <x:c r="P34" s="28"/>
    </x:row>
    <x:row r="35">
      <x:c r="A35" s="46"/>
      <x:c r="B35" s="28"/>
      <x:c r="C35" s="28"/>
      <x:c r="D35" s="28"/>
      <x:c r="E35" s="30" t="str">
        <x:f>IF(D35="","",IFERROR(INDEX(Budget!$C$7:$C$46,MATCH(D35,Budget!$A$7:$A$46,0)),"UNKNOWN CODE"))</x:f>
      </x:c>
      <x:c r="F35" s="28"/>
      <x:c r="G35" s="28"/>
      <x:c r="H35" s="28"/>
      <x:c r="I35" s="28"/>
      <x:c r="J35" s="28"/>
      <x:c r="K35" s="47"/>
      <x:c r="L35" s="47"/>
      <x:c r="M35" s="48" t="str">
        <x:f>IF(B35="","",IF(J35="Void",0,IF(I35="Credit",-ABS(K35),ABS(K35))))</x:f>
      </x:c>
      <x:c r="N35" s="48" t="n">
        <x:f>IF(OR(B35="",J35="Void",I35="Credit"),0,MAX(K35-L35,0))</x:f>
        <x:v>0</x:v>
      </x:c>
      <x:c r="O35" s="28"/>
      <x:c r="P35" s="28"/>
    </x:row>
    <x:row r="36">
      <x:c r="A36" s="46"/>
      <x:c r="B36" s="28"/>
      <x:c r="C36" s="28"/>
      <x:c r="D36" s="28"/>
      <x:c r="E36" s="30" t="str">
        <x:f>IF(D36="","",IFERROR(INDEX(Budget!$C$7:$C$46,MATCH(D36,Budget!$A$7:$A$46,0)),"UNKNOWN CODE"))</x:f>
      </x:c>
      <x:c r="F36" s="28"/>
      <x:c r="G36" s="28"/>
      <x:c r="H36" s="28"/>
      <x:c r="I36" s="28"/>
      <x:c r="J36" s="28"/>
      <x:c r="K36" s="47"/>
      <x:c r="L36" s="47"/>
      <x:c r="M36" s="48" t="str">
        <x:f>IF(B36="","",IF(J36="Void",0,IF(I36="Credit",-ABS(K36),ABS(K36))))</x:f>
      </x:c>
      <x:c r="N36" s="48" t="n">
        <x:f>IF(OR(B36="",J36="Void",I36="Credit"),0,MAX(K36-L36,0))</x:f>
        <x:v>0</x:v>
      </x:c>
      <x:c r="O36" s="28"/>
      <x:c r="P36" s="28"/>
    </x:row>
    <x:row r="37">
      <x:c r="A37" s="46"/>
      <x:c r="B37" s="28"/>
      <x:c r="C37" s="28"/>
      <x:c r="D37" s="28"/>
      <x:c r="E37" s="30" t="str">
        <x:f>IF(D37="","",IFERROR(INDEX(Budget!$C$7:$C$46,MATCH(D37,Budget!$A$7:$A$46,0)),"UNKNOWN CODE"))</x:f>
      </x:c>
      <x:c r="F37" s="28"/>
      <x:c r="G37" s="28"/>
      <x:c r="H37" s="28"/>
      <x:c r="I37" s="28"/>
      <x:c r="J37" s="28"/>
      <x:c r="K37" s="47"/>
      <x:c r="L37" s="47"/>
      <x:c r="M37" s="48" t="str">
        <x:f>IF(B37="","",IF(J37="Void",0,IF(I37="Credit",-ABS(K37),ABS(K37))))</x:f>
      </x:c>
      <x:c r="N37" s="48" t="n">
        <x:f>IF(OR(B37="",J37="Void",I37="Credit"),0,MAX(K37-L37,0))</x:f>
        <x:v>0</x:v>
      </x:c>
      <x:c r="O37" s="28"/>
      <x:c r="P37" s="28"/>
    </x:row>
    <x:row r="38">
      <x:c r="A38" s="46"/>
      <x:c r="B38" s="28"/>
      <x:c r="C38" s="28"/>
      <x:c r="D38" s="28"/>
      <x:c r="E38" s="30" t="str">
        <x:f>IF(D38="","",IFERROR(INDEX(Budget!$C$7:$C$46,MATCH(D38,Budget!$A$7:$A$46,0)),"UNKNOWN CODE"))</x:f>
      </x:c>
      <x:c r="F38" s="28"/>
      <x:c r="G38" s="28"/>
      <x:c r="H38" s="28"/>
      <x:c r="I38" s="28"/>
      <x:c r="J38" s="28"/>
      <x:c r="K38" s="47"/>
      <x:c r="L38" s="47"/>
      <x:c r="M38" s="48" t="str">
        <x:f>IF(B38="","",IF(J38="Void",0,IF(I38="Credit",-ABS(K38),ABS(K38))))</x:f>
      </x:c>
      <x:c r="N38" s="48" t="n">
        <x:f>IF(OR(B38="",J38="Void",I38="Credit"),0,MAX(K38-L38,0))</x:f>
        <x:v>0</x:v>
      </x:c>
      <x:c r="O38" s="28"/>
      <x:c r="P38" s="28"/>
    </x:row>
    <x:row r="39">
      <x:c r="A39" s="46"/>
      <x:c r="B39" s="28"/>
      <x:c r="C39" s="28"/>
      <x:c r="D39" s="28"/>
      <x:c r="E39" s="30" t="str">
        <x:f>IF(D39="","",IFERROR(INDEX(Budget!$C$7:$C$46,MATCH(D39,Budget!$A$7:$A$46,0)),"UNKNOWN CODE"))</x:f>
      </x:c>
      <x:c r="F39" s="28"/>
      <x:c r="G39" s="28"/>
      <x:c r="H39" s="28"/>
      <x:c r="I39" s="28"/>
      <x:c r="J39" s="28"/>
      <x:c r="K39" s="47"/>
      <x:c r="L39" s="47"/>
      <x:c r="M39" s="48" t="str">
        <x:f>IF(B39="","",IF(J39="Void",0,IF(I39="Credit",-ABS(K39),ABS(K39))))</x:f>
      </x:c>
      <x:c r="N39" s="48" t="n">
        <x:f>IF(OR(B39="",J39="Void",I39="Credit"),0,MAX(K39-L39,0))</x:f>
        <x:v>0</x:v>
      </x:c>
      <x:c r="O39" s="28"/>
      <x:c r="P39" s="28"/>
    </x:row>
    <x:row r="40">
      <x:c r="A40" s="46"/>
      <x:c r="B40" s="28"/>
      <x:c r="C40" s="28"/>
      <x:c r="D40" s="28"/>
      <x:c r="E40" s="30" t="str">
        <x:f>IF(D40="","",IFERROR(INDEX(Budget!$C$7:$C$46,MATCH(D40,Budget!$A$7:$A$46,0)),"UNKNOWN CODE"))</x:f>
      </x:c>
      <x:c r="F40" s="28"/>
      <x:c r="G40" s="28"/>
      <x:c r="H40" s="28"/>
      <x:c r="I40" s="28"/>
      <x:c r="J40" s="28"/>
      <x:c r="K40" s="47"/>
      <x:c r="L40" s="47"/>
      <x:c r="M40" s="48" t="str">
        <x:f>IF(B40="","",IF(J40="Void",0,IF(I40="Credit",-ABS(K40),ABS(K40))))</x:f>
      </x:c>
      <x:c r="N40" s="48" t="n">
        <x:f>IF(OR(B40="",J40="Void",I40="Credit"),0,MAX(K40-L40,0))</x:f>
        <x:v>0</x:v>
      </x:c>
      <x:c r="O40" s="28"/>
      <x:c r="P40" s="28"/>
    </x:row>
    <x:row r="41">
      <x:c r="A41" s="46"/>
      <x:c r="B41" s="28"/>
      <x:c r="C41" s="28"/>
      <x:c r="D41" s="28"/>
      <x:c r="E41" s="30" t="str">
        <x:f>IF(D41="","",IFERROR(INDEX(Budget!$C$7:$C$46,MATCH(D41,Budget!$A$7:$A$46,0)),"UNKNOWN CODE"))</x:f>
      </x:c>
      <x:c r="F41" s="28"/>
      <x:c r="G41" s="28"/>
      <x:c r="H41" s="28"/>
      <x:c r="I41" s="28"/>
      <x:c r="J41" s="28"/>
      <x:c r="K41" s="47"/>
      <x:c r="L41" s="47"/>
      <x:c r="M41" s="48" t="str">
        <x:f>IF(B41="","",IF(J41="Void",0,IF(I41="Credit",-ABS(K41),ABS(K41))))</x:f>
      </x:c>
      <x:c r="N41" s="48" t="n">
        <x:f>IF(OR(B41="",J41="Void",I41="Credit"),0,MAX(K41-L41,0))</x:f>
        <x:v>0</x:v>
      </x:c>
      <x:c r="O41" s="28"/>
      <x:c r="P41" s="28"/>
    </x:row>
    <x:row r="42">
      <x:c r="A42" s="46"/>
      <x:c r="B42" s="28"/>
      <x:c r="C42" s="28"/>
      <x:c r="D42" s="28"/>
      <x:c r="E42" s="30" t="str">
        <x:f>IF(D42="","",IFERROR(INDEX(Budget!$C$7:$C$46,MATCH(D42,Budget!$A$7:$A$46,0)),"UNKNOWN CODE"))</x:f>
      </x:c>
      <x:c r="F42" s="28"/>
      <x:c r="G42" s="28"/>
      <x:c r="H42" s="28"/>
      <x:c r="I42" s="28"/>
      <x:c r="J42" s="28"/>
      <x:c r="K42" s="47"/>
      <x:c r="L42" s="47"/>
      <x:c r="M42" s="48" t="str">
        <x:f>IF(B42="","",IF(J42="Void",0,IF(I42="Credit",-ABS(K42),ABS(K42))))</x:f>
      </x:c>
      <x:c r="N42" s="48" t="n">
        <x:f>IF(OR(B42="",J42="Void",I42="Credit"),0,MAX(K42-L42,0))</x:f>
        <x:v>0</x:v>
      </x:c>
      <x:c r="O42" s="28"/>
      <x:c r="P42" s="28"/>
    </x:row>
    <x:row r="43">
      <x:c r="A43" s="46"/>
      <x:c r="B43" s="28"/>
      <x:c r="C43" s="28"/>
      <x:c r="D43" s="28"/>
      <x:c r="E43" s="30" t="str">
        <x:f>IF(D43="","",IFERROR(INDEX(Budget!$C$7:$C$46,MATCH(D43,Budget!$A$7:$A$46,0)),"UNKNOWN CODE"))</x:f>
      </x:c>
      <x:c r="F43" s="28"/>
      <x:c r="G43" s="28"/>
      <x:c r="H43" s="28"/>
      <x:c r="I43" s="28"/>
      <x:c r="J43" s="28"/>
      <x:c r="K43" s="47"/>
      <x:c r="L43" s="47"/>
      <x:c r="M43" s="48" t="str">
        <x:f>IF(B43="","",IF(J43="Void",0,IF(I43="Credit",-ABS(K43),ABS(K43))))</x:f>
      </x:c>
      <x:c r="N43" s="48" t="n">
        <x:f>IF(OR(B43="",J43="Void",I43="Credit"),0,MAX(K43-L43,0))</x:f>
        <x:v>0</x:v>
      </x:c>
      <x:c r="O43" s="28"/>
      <x:c r="P43" s="28"/>
    </x:row>
    <x:row r="44">
      <x:c r="A44" s="46"/>
      <x:c r="B44" s="28"/>
      <x:c r="C44" s="28"/>
      <x:c r="D44" s="28"/>
      <x:c r="E44" s="30" t="str">
        <x:f>IF(D44="","",IFERROR(INDEX(Budget!$C$7:$C$46,MATCH(D44,Budget!$A$7:$A$46,0)),"UNKNOWN CODE"))</x:f>
      </x:c>
      <x:c r="F44" s="28"/>
      <x:c r="G44" s="28"/>
      <x:c r="H44" s="28"/>
      <x:c r="I44" s="28"/>
      <x:c r="J44" s="28"/>
      <x:c r="K44" s="47"/>
      <x:c r="L44" s="47"/>
      <x:c r="M44" s="48" t="str">
        <x:f>IF(B44="","",IF(J44="Void",0,IF(I44="Credit",-ABS(K44),ABS(K44))))</x:f>
      </x:c>
      <x:c r="N44" s="48" t="n">
        <x:f>IF(OR(B44="",J44="Void",I44="Credit"),0,MAX(K44-L44,0))</x:f>
        <x:v>0</x:v>
      </x:c>
      <x:c r="O44" s="28"/>
      <x:c r="P44" s="28"/>
    </x:row>
    <x:row r="45">
      <x:c r="A45" s="46"/>
      <x:c r="B45" s="28"/>
      <x:c r="C45" s="28"/>
      <x:c r="D45" s="28"/>
      <x:c r="E45" s="30" t="str">
        <x:f>IF(D45="","",IFERROR(INDEX(Budget!$C$7:$C$46,MATCH(D45,Budget!$A$7:$A$46,0)),"UNKNOWN CODE"))</x:f>
      </x:c>
      <x:c r="F45" s="28"/>
      <x:c r="G45" s="28"/>
      <x:c r="H45" s="28"/>
      <x:c r="I45" s="28"/>
      <x:c r="J45" s="28"/>
      <x:c r="K45" s="47"/>
      <x:c r="L45" s="47"/>
      <x:c r="M45" s="48" t="str">
        <x:f>IF(B45="","",IF(J45="Void",0,IF(I45="Credit",-ABS(K45),ABS(K45))))</x:f>
      </x:c>
      <x:c r="N45" s="48" t="n">
        <x:f>IF(OR(B45="",J45="Void",I45="Credit"),0,MAX(K45-L45,0))</x:f>
        <x:v>0</x:v>
      </x:c>
      <x:c r="O45" s="28"/>
      <x:c r="P45" s="28"/>
    </x:row>
    <x:row r="46">
      <x:c r="A46" s="46"/>
      <x:c r="B46" s="28"/>
      <x:c r="C46" s="28"/>
      <x:c r="D46" s="28"/>
      <x:c r="E46" s="30" t="str">
        <x:f>IF(D46="","",IFERROR(INDEX(Budget!$C$7:$C$46,MATCH(D46,Budget!$A$7:$A$46,0)),"UNKNOWN CODE"))</x:f>
      </x:c>
      <x:c r="F46" s="28"/>
      <x:c r="G46" s="28"/>
      <x:c r="H46" s="28"/>
      <x:c r="I46" s="28"/>
      <x:c r="J46" s="28"/>
      <x:c r="K46" s="47"/>
      <x:c r="L46" s="47"/>
      <x:c r="M46" s="48" t="str">
        <x:f>IF(B46="","",IF(J46="Void",0,IF(I46="Credit",-ABS(K46),ABS(K46))))</x:f>
      </x:c>
      <x:c r="N46" s="48" t="n">
        <x:f>IF(OR(B46="",J46="Void",I46="Credit"),0,MAX(K46-L46,0))</x:f>
        <x:v>0</x:v>
      </x:c>
      <x:c r="O46" s="28"/>
      <x:c r="P46" s="28"/>
    </x:row>
    <x:row r="47">
      <x:c r="A47" s="46"/>
      <x:c r="B47" s="28"/>
      <x:c r="C47" s="28"/>
      <x:c r="D47" s="28"/>
      <x:c r="E47" s="30" t="str">
        <x:f>IF(D47="","",IFERROR(INDEX(Budget!$C$7:$C$46,MATCH(D47,Budget!$A$7:$A$46,0)),"UNKNOWN CODE"))</x:f>
      </x:c>
      <x:c r="F47" s="28"/>
      <x:c r="G47" s="28"/>
      <x:c r="H47" s="28"/>
      <x:c r="I47" s="28"/>
      <x:c r="J47" s="28"/>
      <x:c r="K47" s="47"/>
      <x:c r="L47" s="47"/>
      <x:c r="M47" s="48" t="str">
        <x:f>IF(B47="","",IF(J47="Void",0,IF(I47="Credit",-ABS(K47),ABS(K47))))</x:f>
      </x:c>
      <x:c r="N47" s="48" t="n">
        <x:f>IF(OR(B47="",J47="Void",I47="Credit"),0,MAX(K47-L47,0))</x:f>
        <x:v>0</x:v>
      </x:c>
      <x:c r="O47" s="28"/>
      <x:c r="P47" s="28"/>
    </x:row>
    <x:row r="48">
      <x:c r="A48" s="46"/>
      <x:c r="B48" s="28"/>
      <x:c r="C48" s="28"/>
      <x:c r="D48" s="28"/>
      <x:c r="E48" s="30" t="str">
        <x:f>IF(D48="","",IFERROR(INDEX(Budget!$C$7:$C$46,MATCH(D48,Budget!$A$7:$A$46,0)),"UNKNOWN CODE"))</x:f>
      </x:c>
      <x:c r="F48" s="28"/>
      <x:c r="G48" s="28"/>
      <x:c r="H48" s="28"/>
      <x:c r="I48" s="28"/>
      <x:c r="J48" s="28"/>
      <x:c r="K48" s="47"/>
      <x:c r="L48" s="47"/>
      <x:c r="M48" s="48" t="str">
        <x:f>IF(B48="","",IF(J48="Void",0,IF(I48="Credit",-ABS(K48),ABS(K48))))</x:f>
      </x:c>
      <x:c r="N48" s="48" t="n">
        <x:f>IF(OR(B48="",J48="Void",I48="Credit"),0,MAX(K48-L48,0))</x:f>
        <x:v>0</x:v>
      </x:c>
      <x:c r="O48" s="28"/>
      <x:c r="P48" s="28"/>
    </x:row>
    <x:row r="49">
      <x:c r="A49" s="46"/>
      <x:c r="B49" s="28"/>
      <x:c r="C49" s="28"/>
      <x:c r="D49" s="28"/>
      <x:c r="E49" s="30" t="str">
        <x:f>IF(D49="","",IFERROR(INDEX(Budget!$C$7:$C$46,MATCH(D49,Budget!$A$7:$A$46,0)),"UNKNOWN CODE"))</x:f>
      </x:c>
      <x:c r="F49" s="28"/>
      <x:c r="G49" s="28"/>
      <x:c r="H49" s="28"/>
      <x:c r="I49" s="28"/>
      <x:c r="J49" s="28"/>
      <x:c r="K49" s="47"/>
      <x:c r="L49" s="47"/>
      <x:c r="M49" s="48" t="str">
        <x:f>IF(B49="","",IF(J49="Void",0,IF(I49="Credit",-ABS(K49),ABS(K49))))</x:f>
      </x:c>
      <x:c r="N49" s="48" t="n">
        <x:f>IF(OR(B49="",J49="Void",I49="Credit"),0,MAX(K49-L49,0))</x:f>
        <x:v>0</x:v>
      </x:c>
      <x:c r="O49" s="28"/>
      <x:c r="P49" s="28"/>
    </x:row>
    <x:row r="50">
      <x:c r="A50" s="46"/>
      <x:c r="B50" s="28"/>
      <x:c r="C50" s="28"/>
      <x:c r="D50" s="28"/>
      <x:c r="E50" s="30" t="str">
        <x:f>IF(D50="","",IFERROR(INDEX(Budget!$C$7:$C$46,MATCH(D50,Budget!$A$7:$A$46,0)),"UNKNOWN CODE"))</x:f>
      </x:c>
      <x:c r="F50" s="28"/>
      <x:c r="G50" s="28"/>
      <x:c r="H50" s="28"/>
      <x:c r="I50" s="28"/>
      <x:c r="J50" s="28"/>
      <x:c r="K50" s="47"/>
      <x:c r="L50" s="47"/>
      <x:c r="M50" s="48" t="str">
        <x:f>IF(B50="","",IF(J50="Void",0,IF(I50="Credit",-ABS(K50),ABS(K50))))</x:f>
      </x:c>
      <x:c r="N50" s="48" t="n">
        <x:f>IF(OR(B50="",J50="Void",I50="Credit"),0,MAX(K50-L50,0))</x:f>
        <x:v>0</x:v>
      </x:c>
      <x:c r="O50" s="28"/>
      <x:c r="P50" s="28"/>
    </x:row>
    <x:row r="51">
      <x:c r="A51" s="46"/>
      <x:c r="B51" s="28"/>
      <x:c r="C51" s="28"/>
      <x:c r="D51" s="28"/>
      <x:c r="E51" s="30" t="str">
        <x:f>IF(D51="","",IFERROR(INDEX(Budget!$C$7:$C$46,MATCH(D51,Budget!$A$7:$A$46,0)),"UNKNOWN CODE"))</x:f>
      </x:c>
      <x:c r="F51" s="28"/>
      <x:c r="G51" s="28"/>
      <x:c r="H51" s="28"/>
      <x:c r="I51" s="28"/>
      <x:c r="J51" s="28"/>
      <x:c r="K51" s="47"/>
      <x:c r="L51" s="47"/>
      <x:c r="M51" s="48" t="str">
        <x:f>IF(B51="","",IF(J51="Void",0,IF(I51="Credit",-ABS(K51),ABS(K51))))</x:f>
      </x:c>
      <x:c r="N51" s="48" t="n">
        <x:f>IF(OR(B51="",J51="Void",I51="Credit"),0,MAX(K51-L51,0))</x:f>
        <x:v>0</x:v>
      </x:c>
      <x:c r="O51" s="28"/>
      <x:c r="P51" s="28"/>
    </x:row>
    <x:row r="52">
      <x:c r="A52" s="46"/>
      <x:c r="B52" s="28"/>
      <x:c r="C52" s="28"/>
      <x:c r="D52" s="28"/>
      <x:c r="E52" s="30" t="str">
        <x:f>IF(D52="","",IFERROR(INDEX(Budget!$C$7:$C$46,MATCH(D52,Budget!$A$7:$A$46,0)),"UNKNOWN CODE"))</x:f>
      </x:c>
      <x:c r="F52" s="28"/>
      <x:c r="G52" s="28"/>
      <x:c r="H52" s="28"/>
      <x:c r="I52" s="28"/>
      <x:c r="J52" s="28"/>
      <x:c r="K52" s="47"/>
      <x:c r="L52" s="47"/>
      <x:c r="M52" s="48" t="str">
        <x:f>IF(B52="","",IF(J52="Void",0,IF(I52="Credit",-ABS(K52),ABS(K52))))</x:f>
      </x:c>
      <x:c r="N52" s="48" t="n">
        <x:f>IF(OR(B52="",J52="Void",I52="Credit"),0,MAX(K52-L52,0))</x:f>
        <x:v>0</x:v>
      </x:c>
      <x:c r="O52" s="28"/>
      <x:c r="P52" s="28"/>
    </x:row>
    <x:row r="53">
      <x:c r="A53" s="46"/>
      <x:c r="B53" s="28"/>
      <x:c r="C53" s="28"/>
      <x:c r="D53" s="28"/>
      <x:c r="E53" s="30" t="str">
        <x:f>IF(D53="","",IFERROR(INDEX(Budget!$C$7:$C$46,MATCH(D53,Budget!$A$7:$A$46,0)),"UNKNOWN CODE"))</x:f>
      </x:c>
      <x:c r="F53" s="28"/>
      <x:c r="G53" s="28"/>
      <x:c r="H53" s="28"/>
      <x:c r="I53" s="28"/>
      <x:c r="J53" s="28"/>
      <x:c r="K53" s="47"/>
      <x:c r="L53" s="47"/>
      <x:c r="M53" s="48" t="str">
        <x:f>IF(B53="","",IF(J53="Void",0,IF(I53="Credit",-ABS(K53),ABS(K53))))</x:f>
      </x:c>
      <x:c r="N53" s="48" t="n">
        <x:f>IF(OR(B53="",J53="Void",I53="Credit"),0,MAX(K53-L53,0))</x:f>
        <x:v>0</x:v>
      </x:c>
      <x:c r="O53" s="28"/>
      <x:c r="P53" s="28"/>
    </x:row>
    <x:row r="54">
      <x:c r="A54" s="46"/>
      <x:c r="B54" s="28"/>
      <x:c r="C54" s="28"/>
      <x:c r="D54" s="28"/>
      <x:c r="E54" s="30" t="str">
        <x:f>IF(D54="","",IFERROR(INDEX(Budget!$C$7:$C$46,MATCH(D54,Budget!$A$7:$A$46,0)),"UNKNOWN CODE"))</x:f>
      </x:c>
      <x:c r="F54" s="28"/>
      <x:c r="G54" s="28"/>
      <x:c r="H54" s="28"/>
      <x:c r="I54" s="28"/>
      <x:c r="J54" s="28"/>
      <x:c r="K54" s="47"/>
      <x:c r="L54" s="47"/>
      <x:c r="M54" s="48" t="str">
        <x:f>IF(B54="","",IF(J54="Void",0,IF(I54="Credit",-ABS(K54),ABS(K54))))</x:f>
      </x:c>
      <x:c r="N54" s="48" t="n">
        <x:f>IF(OR(B54="",J54="Void",I54="Credit"),0,MAX(K54-L54,0))</x:f>
        <x:v>0</x:v>
      </x:c>
      <x:c r="O54" s="28"/>
      <x:c r="P54" s="28"/>
    </x:row>
    <x:row r="55">
      <x:c r="A55" s="46"/>
      <x:c r="B55" s="28"/>
      <x:c r="C55" s="28"/>
      <x:c r="D55" s="28"/>
      <x:c r="E55" s="30" t="str">
        <x:f>IF(D55="","",IFERROR(INDEX(Budget!$C$7:$C$46,MATCH(D55,Budget!$A$7:$A$46,0)),"UNKNOWN CODE"))</x:f>
      </x:c>
      <x:c r="F55" s="28"/>
      <x:c r="G55" s="28"/>
      <x:c r="H55" s="28"/>
      <x:c r="I55" s="28"/>
      <x:c r="J55" s="28"/>
      <x:c r="K55" s="47"/>
      <x:c r="L55" s="47"/>
      <x:c r="M55" s="48" t="str">
        <x:f>IF(B55="","",IF(J55="Void",0,IF(I55="Credit",-ABS(K55),ABS(K55))))</x:f>
      </x:c>
      <x:c r="N55" s="48" t="n">
        <x:f>IF(OR(B55="",J55="Void",I55="Credit"),0,MAX(K55-L55,0))</x:f>
        <x:v>0</x:v>
      </x:c>
      <x:c r="O55" s="28"/>
      <x:c r="P55" s="28"/>
    </x:row>
    <x:row r="56">
      <x:c r="A56" s="46"/>
      <x:c r="B56" s="28"/>
      <x:c r="C56" s="28"/>
      <x:c r="D56" s="28"/>
      <x:c r="E56" s="30" t="str">
        <x:f>IF(D56="","",IFERROR(INDEX(Budget!$C$7:$C$46,MATCH(D56,Budget!$A$7:$A$46,0)),"UNKNOWN CODE"))</x:f>
      </x:c>
      <x:c r="F56" s="28"/>
      <x:c r="G56" s="28"/>
      <x:c r="H56" s="28"/>
      <x:c r="I56" s="28"/>
      <x:c r="J56" s="28"/>
      <x:c r="K56" s="47"/>
      <x:c r="L56" s="47"/>
      <x:c r="M56" s="48" t="str">
        <x:f>IF(B56="","",IF(J56="Void",0,IF(I56="Credit",-ABS(K56),ABS(K56))))</x:f>
      </x:c>
      <x:c r="N56" s="48" t="n">
        <x:f>IF(OR(B56="",J56="Void",I56="Credit"),0,MAX(K56-L56,0))</x:f>
        <x:v>0</x:v>
      </x:c>
      <x:c r="O56" s="28"/>
      <x:c r="P56" s="28"/>
    </x:row>
    <x:row r="57">
      <x:c r="A57" s="46"/>
      <x:c r="B57" s="28"/>
      <x:c r="C57" s="28"/>
      <x:c r="D57" s="28"/>
      <x:c r="E57" s="30" t="str">
        <x:f>IF(D57="","",IFERROR(INDEX(Budget!$C$7:$C$46,MATCH(D57,Budget!$A$7:$A$46,0)),"UNKNOWN CODE"))</x:f>
      </x:c>
      <x:c r="F57" s="28"/>
      <x:c r="G57" s="28"/>
      <x:c r="H57" s="28"/>
      <x:c r="I57" s="28"/>
      <x:c r="J57" s="28"/>
      <x:c r="K57" s="47"/>
      <x:c r="L57" s="47"/>
      <x:c r="M57" s="48" t="str">
        <x:f>IF(B57="","",IF(J57="Void",0,IF(I57="Credit",-ABS(K57),ABS(K57))))</x:f>
      </x:c>
      <x:c r="N57" s="48" t="n">
        <x:f>IF(OR(B57="",J57="Void",I57="Credit"),0,MAX(K57-L57,0))</x:f>
        <x:v>0</x:v>
      </x:c>
      <x:c r="O57" s="28"/>
      <x:c r="P57" s="28"/>
    </x:row>
    <x:row r="58">
      <x:c r="A58" s="46"/>
      <x:c r="B58" s="28"/>
      <x:c r="C58" s="28"/>
      <x:c r="D58" s="28"/>
      <x:c r="E58" s="30" t="str">
        <x:f>IF(D58="","",IFERROR(INDEX(Budget!$C$7:$C$46,MATCH(D58,Budget!$A$7:$A$46,0)),"UNKNOWN CODE"))</x:f>
      </x:c>
      <x:c r="F58" s="28"/>
      <x:c r="G58" s="28"/>
      <x:c r="H58" s="28"/>
      <x:c r="I58" s="28"/>
      <x:c r="J58" s="28"/>
      <x:c r="K58" s="47"/>
      <x:c r="L58" s="47"/>
      <x:c r="M58" s="48" t="str">
        <x:f>IF(B58="","",IF(J58="Void",0,IF(I58="Credit",-ABS(K58),ABS(K58))))</x:f>
      </x:c>
      <x:c r="N58" s="48" t="n">
        <x:f>IF(OR(B58="",J58="Void",I58="Credit"),0,MAX(K58-L58,0))</x:f>
        <x:v>0</x:v>
      </x:c>
      <x:c r="O58" s="28"/>
      <x:c r="P58" s="28"/>
    </x:row>
    <x:row r="59">
      <x:c r="A59" s="46"/>
      <x:c r="B59" s="28"/>
      <x:c r="C59" s="28"/>
      <x:c r="D59" s="28"/>
      <x:c r="E59" s="30" t="str">
        <x:f>IF(D59="","",IFERROR(INDEX(Budget!$C$7:$C$46,MATCH(D59,Budget!$A$7:$A$46,0)),"UNKNOWN CODE"))</x:f>
      </x:c>
      <x:c r="F59" s="28"/>
      <x:c r="G59" s="28"/>
      <x:c r="H59" s="28"/>
      <x:c r="I59" s="28"/>
      <x:c r="J59" s="28"/>
      <x:c r="K59" s="47"/>
      <x:c r="L59" s="47"/>
      <x:c r="M59" s="48" t="str">
        <x:f>IF(B59="","",IF(J59="Void",0,IF(I59="Credit",-ABS(K59),ABS(K59))))</x:f>
      </x:c>
      <x:c r="N59" s="48" t="n">
        <x:f>IF(OR(B59="",J59="Void",I59="Credit"),0,MAX(K59-L59,0))</x:f>
        <x:v>0</x:v>
      </x:c>
      <x:c r="O59" s="28"/>
      <x:c r="P59" s="28"/>
    </x:row>
    <x:row r="60">
      <x:c r="A60" s="46"/>
      <x:c r="B60" s="28"/>
      <x:c r="C60" s="28"/>
      <x:c r="D60" s="28"/>
      <x:c r="E60" s="30" t="str">
        <x:f>IF(D60="","",IFERROR(INDEX(Budget!$C$7:$C$46,MATCH(D60,Budget!$A$7:$A$46,0)),"UNKNOWN CODE"))</x:f>
      </x:c>
      <x:c r="F60" s="28"/>
      <x:c r="G60" s="28"/>
      <x:c r="H60" s="28"/>
      <x:c r="I60" s="28"/>
      <x:c r="J60" s="28"/>
      <x:c r="K60" s="47"/>
      <x:c r="L60" s="47"/>
      <x:c r="M60" s="48" t="str">
        <x:f>IF(B60="","",IF(J60="Void",0,IF(I60="Credit",-ABS(K60),ABS(K60))))</x:f>
      </x:c>
      <x:c r="N60" s="48" t="n">
        <x:f>IF(OR(B60="",J60="Void",I60="Credit"),0,MAX(K60-L60,0))</x:f>
        <x:v>0</x:v>
      </x:c>
      <x:c r="O60" s="28"/>
      <x:c r="P60" s="28"/>
    </x:row>
    <x:row r="61">
      <x:c r="A61" s="46"/>
      <x:c r="B61" s="28"/>
      <x:c r="C61" s="28"/>
      <x:c r="D61" s="28"/>
      <x:c r="E61" s="30" t="str">
        <x:f>IF(D61="","",IFERROR(INDEX(Budget!$C$7:$C$46,MATCH(D61,Budget!$A$7:$A$46,0)),"UNKNOWN CODE"))</x:f>
      </x:c>
      <x:c r="F61" s="28"/>
      <x:c r="G61" s="28"/>
      <x:c r="H61" s="28"/>
      <x:c r="I61" s="28"/>
      <x:c r="J61" s="28"/>
      <x:c r="K61" s="47"/>
      <x:c r="L61" s="47"/>
      <x:c r="M61" s="48" t="str">
        <x:f>IF(B61="","",IF(J61="Void",0,IF(I61="Credit",-ABS(K61),ABS(K61))))</x:f>
      </x:c>
      <x:c r="N61" s="48" t="n">
        <x:f>IF(OR(B61="",J61="Void",I61="Credit"),0,MAX(K61-L61,0))</x:f>
        <x:v>0</x:v>
      </x:c>
      <x:c r="O61" s="28"/>
      <x:c r="P61" s="28"/>
    </x:row>
    <x:row r="62">
      <x:c r="A62" s="46"/>
      <x:c r="B62" s="28"/>
      <x:c r="C62" s="28"/>
      <x:c r="D62" s="28"/>
      <x:c r="E62" s="30" t="str">
        <x:f>IF(D62="","",IFERROR(INDEX(Budget!$C$7:$C$46,MATCH(D62,Budget!$A$7:$A$46,0)),"UNKNOWN CODE"))</x:f>
      </x:c>
      <x:c r="F62" s="28"/>
      <x:c r="G62" s="28"/>
      <x:c r="H62" s="28"/>
      <x:c r="I62" s="28"/>
      <x:c r="J62" s="28"/>
      <x:c r="K62" s="47"/>
      <x:c r="L62" s="47"/>
      <x:c r="M62" s="48" t="str">
        <x:f>IF(B62="","",IF(J62="Void",0,IF(I62="Credit",-ABS(K62),ABS(K62))))</x:f>
      </x:c>
      <x:c r="N62" s="48" t="n">
        <x:f>IF(OR(B62="",J62="Void",I62="Credit"),0,MAX(K62-L62,0))</x:f>
        <x:v>0</x:v>
      </x:c>
      <x:c r="O62" s="28"/>
      <x:c r="P62" s="28"/>
    </x:row>
    <x:row r="63">
      <x:c r="A63" s="46"/>
      <x:c r="B63" s="28"/>
      <x:c r="C63" s="28"/>
      <x:c r="D63" s="28"/>
      <x:c r="E63" s="30" t="str">
        <x:f>IF(D63="","",IFERROR(INDEX(Budget!$C$7:$C$46,MATCH(D63,Budget!$A$7:$A$46,0)),"UNKNOWN CODE"))</x:f>
      </x:c>
      <x:c r="F63" s="28"/>
      <x:c r="G63" s="28"/>
      <x:c r="H63" s="28"/>
      <x:c r="I63" s="28"/>
      <x:c r="J63" s="28"/>
      <x:c r="K63" s="47"/>
      <x:c r="L63" s="47"/>
      <x:c r="M63" s="48" t="str">
        <x:f>IF(B63="","",IF(J63="Void",0,IF(I63="Credit",-ABS(K63),ABS(K63))))</x:f>
      </x:c>
      <x:c r="N63" s="48" t="n">
        <x:f>IF(OR(B63="",J63="Void",I63="Credit"),0,MAX(K63-L63,0))</x:f>
        <x:v>0</x:v>
      </x:c>
      <x:c r="O63" s="28"/>
      <x:c r="P63" s="28"/>
    </x:row>
    <x:row r="64">
      <x:c r="A64" s="46"/>
      <x:c r="B64" s="28"/>
      <x:c r="C64" s="28"/>
      <x:c r="D64" s="28"/>
      <x:c r="E64" s="30" t="str">
        <x:f>IF(D64="","",IFERROR(INDEX(Budget!$C$7:$C$46,MATCH(D64,Budget!$A$7:$A$46,0)),"UNKNOWN CODE"))</x:f>
      </x:c>
      <x:c r="F64" s="28"/>
      <x:c r="G64" s="28"/>
      <x:c r="H64" s="28"/>
      <x:c r="I64" s="28"/>
      <x:c r="J64" s="28"/>
      <x:c r="K64" s="47"/>
      <x:c r="L64" s="47"/>
      <x:c r="M64" s="48" t="str">
        <x:f>IF(B64="","",IF(J64="Void",0,IF(I64="Credit",-ABS(K64),ABS(K64))))</x:f>
      </x:c>
      <x:c r="N64" s="48" t="n">
        <x:f>IF(OR(B64="",J64="Void",I64="Credit"),0,MAX(K64-L64,0))</x:f>
        <x:v>0</x:v>
      </x:c>
      <x:c r="O64" s="28"/>
      <x:c r="P64" s="28"/>
    </x:row>
    <x:row r="65">
      <x:c r="A65" s="46"/>
      <x:c r="B65" s="28"/>
      <x:c r="C65" s="28"/>
      <x:c r="D65" s="28"/>
      <x:c r="E65" s="30" t="str">
        <x:f>IF(D65="","",IFERROR(INDEX(Budget!$C$7:$C$46,MATCH(D65,Budget!$A$7:$A$46,0)),"UNKNOWN CODE"))</x:f>
      </x:c>
      <x:c r="F65" s="28"/>
      <x:c r="G65" s="28"/>
      <x:c r="H65" s="28"/>
      <x:c r="I65" s="28"/>
      <x:c r="J65" s="28"/>
      <x:c r="K65" s="47"/>
      <x:c r="L65" s="47"/>
      <x:c r="M65" s="48" t="str">
        <x:f>IF(B65="","",IF(J65="Void",0,IF(I65="Credit",-ABS(K65),ABS(K65))))</x:f>
      </x:c>
      <x:c r="N65" s="48" t="n">
        <x:f>IF(OR(B65="",J65="Void",I65="Credit"),0,MAX(K65-L65,0))</x:f>
        <x:v>0</x:v>
      </x:c>
      <x:c r="O65" s="28"/>
      <x:c r="P65" s="28"/>
    </x:row>
    <x:row r="66">
      <x:c r="A66" s="46"/>
      <x:c r="B66" s="28"/>
      <x:c r="C66" s="28"/>
      <x:c r="D66" s="28"/>
      <x:c r="E66" s="30" t="str">
        <x:f>IF(D66="","",IFERROR(INDEX(Budget!$C$7:$C$46,MATCH(D66,Budget!$A$7:$A$46,0)),"UNKNOWN CODE"))</x:f>
      </x:c>
      <x:c r="F66" s="28"/>
      <x:c r="G66" s="28"/>
      <x:c r="H66" s="28"/>
      <x:c r="I66" s="28"/>
      <x:c r="J66" s="28"/>
      <x:c r="K66" s="47"/>
      <x:c r="L66" s="47"/>
      <x:c r="M66" s="48" t="str">
        <x:f>IF(B66="","",IF(J66="Void",0,IF(I66="Credit",-ABS(K66),ABS(K66))))</x:f>
      </x:c>
      <x:c r="N66" s="48" t="n">
        <x:f>IF(OR(B66="",J66="Void",I66="Credit"),0,MAX(K66-L66,0))</x:f>
        <x:v>0</x:v>
      </x:c>
      <x:c r="O66" s="28"/>
      <x:c r="P66" s="28"/>
    </x:row>
    <x:row r="67">
      <x:c r="A67" s="46"/>
      <x:c r="B67" s="28"/>
      <x:c r="C67" s="28"/>
      <x:c r="D67" s="28"/>
      <x:c r="E67" s="30" t="str">
        <x:f>IF(D67="","",IFERROR(INDEX(Budget!$C$7:$C$46,MATCH(D67,Budget!$A$7:$A$46,0)),"UNKNOWN CODE"))</x:f>
      </x:c>
      <x:c r="F67" s="28"/>
      <x:c r="G67" s="28"/>
      <x:c r="H67" s="28"/>
      <x:c r="I67" s="28"/>
      <x:c r="J67" s="28"/>
      <x:c r="K67" s="47"/>
      <x:c r="L67" s="47"/>
      <x:c r="M67" s="48" t="str">
        <x:f>IF(B67="","",IF(J67="Void",0,IF(I67="Credit",-ABS(K67),ABS(K67))))</x:f>
      </x:c>
      <x:c r="N67" s="48" t="n">
        <x:f>IF(OR(B67="",J67="Void",I67="Credit"),0,MAX(K67-L67,0))</x:f>
        <x:v>0</x:v>
      </x:c>
      <x:c r="O67" s="28"/>
      <x:c r="P67" s="28"/>
    </x:row>
    <x:row r="68">
      <x:c r="A68" s="46"/>
      <x:c r="B68" s="28"/>
      <x:c r="C68" s="28"/>
      <x:c r="D68" s="28"/>
      <x:c r="E68" s="30" t="str">
        <x:f>IF(D68="","",IFERROR(INDEX(Budget!$C$7:$C$46,MATCH(D68,Budget!$A$7:$A$46,0)),"UNKNOWN CODE"))</x:f>
      </x:c>
      <x:c r="F68" s="28"/>
      <x:c r="G68" s="28"/>
      <x:c r="H68" s="28"/>
      <x:c r="I68" s="28"/>
      <x:c r="J68" s="28"/>
      <x:c r="K68" s="47"/>
      <x:c r="L68" s="47"/>
      <x:c r="M68" s="48" t="str">
        <x:f>IF(B68="","",IF(J68="Void",0,IF(I68="Credit",-ABS(K68),ABS(K68))))</x:f>
      </x:c>
      <x:c r="N68" s="48" t="n">
        <x:f>IF(OR(B68="",J68="Void",I68="Credit"),0,MAX(K68-L68,0))</x:f>
        <x:v>0</x:v>
      </x:c>
      <x:c r="O68" s="28"/>
      <x:c r="P68" s="28"/>
    </x:row>
    <x:row r="69">
      <x:c r="A69" s="46"/>
      <x:c r="B69" s="28"/>
      <x:c r="C69" s="28"/>
      <x:c r="D69" s="28"/>
      <x:c r="E69" s="30" t="str">
        <x:f>IF(D69="","",IFERROR(INDEX(Budget!$C$7:$C$46,MATCH(D69,Budget!$A$7:$A$46,0)),"UNKNOWN CODE"))</x:f>
      </x:c>
      <x:c r="F69" s="28"/>
      <x:c r="G69" s="28"/>
      <x:c r="H69" s="28"/>
      <x:c r="I69" s="28"/>
      <x:c r="J69" s="28"/>
      <x:c r="K69" s="47"/>
      <x:c r="L69" s="47"/>
      <x:c r="M69" s="48" t="str">
        <x:f>IF(B69="","",IF(J69="Void",0,IF(I69="Credit",-ABS(K69),ABS(K69))))</x:f>
      </x:c>
      <x:c r="N69" s="48" t="n">
        <x:f>IF(OR(B69="",J69="Void",I69="Credit"),0,MAX(K69-L69,0))</x:f>
        <x:v>0</x:v>
      </x:c>
      <x:c r="O69" s="28"/>
      <x:c r="P69" s="28"/>
    </x:row>
    <x:row r="70">
      <x:c r="A70" s="46"/>
      <x:c r="B70" s="28"/>
      <x:c r="C70" s="28"/>
      <x:c r="D70" s="28"/>
      <x:c r="E70" s="30" t="str">
        <x:f>IF(D70="","",IFERROR(INDEX(Budget!$C$7:$C$46,MATCH(D70,Budget!$A$7:$A$46,0)),"UNKNOWN CODE"))</x:f>
      </x:c>
      <x:c r="F70" s="28"/>
      <x:c r="G70" s="28"/>
      <x:c r="H70" s="28"/>
      <x:c r="I70" s="28"/>
      <x:c r="J70" s="28"/>
      <x:c r="K70" s="47"/>
      <x:c r="L70" s="47"/>
      <x:c r="M70" s="48" t="str">
        <x:f>IF(B70="","",IF(J70="Void",0,IF(I70="Credit",-ABS(K70),ABS(K70))))</x:f>
      </x:c>
      <x:c r="N70" s="48" t="n">
        <x:f>IF(OR(B70="",J70="Void",I70="Credit"),0,MAX(K70-L70,0))</x:f>
        <x:v>0</x:v>
      </x:c>
      <x:c r="O70" s="28"/>
      <x:c r="P70" s="28"/>
    </x:row>
    <x:row r="71">
      <x:c r="A71" s="46"/>
      <x:c r="B71" s="28"/>
      <x:c r="C71" s="28"/>
      <x:c r="D71" s="28"/>
      <x:c r="E71" s="30" t="str">
        <x:f>IF(D71="","",IFERROR(INDEX(Budget!$C$7:$C$46,MATCH(D71,Budget!$A$7:$A$46,0)),"UNKNOWN CODE"))</x:f>
      </x:c>
      <x:c r="F71" s="28"/>
      <x:c r="G71" s="28"/>
      <x:c r="H71" s="28"/>
      <x:c r="I71" s="28"/>
      <x:c r="J71" s="28"/>
      <x:c r="K71" s="47"/>
      <x:c r="L71" s="47"/>
      <x:c r="M71" s="48" t="str">
        <x:f>IF(B71="","",IF(J71="Void",0,IF(I71="Credit",-ABS(K71),ABS(K71))))</x:f>
      </x:c>
      <x:c r="N71" s="48" t="n">
        <x:f>IF(OR(B71="",J71="Void",I71="Credit"),0,MAX(K71-L71,0))</x:f>
        <x:v>0</x:v>
      </x:c>
      <x:c r="O71" s="28"/>
      <x:c r="P71" s="28"/>
    </x:row>
    <x:row r="72">
      <x:c r="A72" s="46"/>
      <x:c r="B72" s="28"/>
      <x:c r="C72" s="28"/>
      <x:c r="D72" s="28"/>
      <x:c r="E72" s="30" t="str">
        <x:f>IF(D72="","",IFERROR(INDEX(Budget!$C$7:$C$46,MATCH(D72,Budget!$A$7:$A$46,0)),"UNKNOWN CODE"))</x:f>
      </x:c>
      <x:c r="F72" s="28"/>
      <x:c r="G72" s="28"/>
      <x:c r="H72" s="28"/>
      <x:c r="I72" s="28"/>
      <x:c r="J72" s="28"/>
      <x:c r="K72" s="47"/>
      <x:c r="L72" s="47"/>
      <x:c r="M72" s="48" t="str">
        <x:f>IF(B72="","",IF(J72="Void",0,IF(I72="Credit",-ABS(K72),ABS(K72))))</x:f>
      </x:c>
      <x:c r="N72" s="48" t="n">
        <x:f>IF(OR(B72="",J72="Void",I72="Credit"),0,MAX(K72-L72,0))</x:f>
        <x:v>0</x:v>
      </x:c>
      <x:c r="O72" s="28"/>
      <x:c r="P72" s="28"/>
    </x:row>
    <x:row r="73">
      <x:c r="A73" s="46"/>
      <x:c r="B73" s="28"/>
      <x:c r="C73" s="28"/>
      <x:c r="D73" s="28"/>
      <x:c r="E73" s="30" t="str">
        <x:f>IF(D73="","",IFERROR(INDEX(Budget!$C$7:$C$46,MATCH(D73,Budget!$A$7:$A$46,0)),"UNKNOWN CODE"))</x:f>
      </x:c>
      <x:c r="F73" s="28"/>
      <x:c r="G73" s="28"/>
      <x:c r="H73" s="28"/>
      <x:c r="I73" s="28"/>
      <x:c r="J73" s="28"/>
      <x:c r="K73" s="47"/>
      <x:c r="L73" s="47"/>
      <x:c r="M73" s="48" t="str">
        <x:f>IF(B73="","",IF(J73="Void",0,IF(I73="Credit",-ABS(K73),ABS(K73))))</x:f>
      </x:c>
      <x:c r="N73" s="48" t="n">
        <x:f>IF(OR(B73="",J73="Void",I73="Credit"),0,MAX(K73-L73,0))</x:f>
        <x:v>0</x:v>
      </x:c>
      <x:c r="O73" s="28"/>
      <x:c r="P73" s="28"/>
    </x:row>
    <x:row r="74">
      <x:c r="A74" s="46"/>
      <x:c r="B74" s="28"/>
      <x:c r="C74" s="28"/>
      <x:c r="D74" s="28"/>
      <x:c r="E74" s="30" t="str">
        <x:f>IF(D74="","",IFERROR(INDEX(Budget!$C$7:$C$46,MATCH(D74,Budget!$A$7:$A$46,0)),"UNKNOWN CODE"))</x:f>
      </x:c>
      <x:c r="F74" s="28"/>
      <x:c r="G74" s="28"/>
      <x:c r="H74" s="28"/>
      <x:c r="I74" s="28"/>
      <x:c r="J74" s="28"/>
      <x:c r="K74" s="47"/>
      <x:c r="L74" s="47"/>
      <x:c r="M74" s="48" t="str">
        <x:f>IF(B74="","",IF(J74="Void",0,IF(I74="Credit",-ABS(K74),ABS(K74))))</x:f>
      </x:c>
      <x:c r="N74" s="48" t="n">
        <x:f>IF(OR(B74="",J74="Void",I74="Credit"),0,MAX(K74-L74,0))</x:f>
        <x:v>0</x:v>
      </x:c>
      <x:c r="O74" s="28"/>
      <x:c r="P74" s="28"/>
    </x:row>
    <x:row r="75">
      <x:c r="A75" s="46"/>
      <x:c r="B75" s="28"/>
      <x:c r="C75" s="28"/>
      <x:c r="D75" s="28"/>
      <x:c r="E75" s="30" t="str">
        <x:f>IF(D75="","",IFERROR(INDEX(Budget!$C$7:$C$46,MATCH(D75,Budget!$A$7:$A$46,0)),"UNKNOWN CODE"))</x:f>
      </x:c>
      <x:c r="F75" s="28"/>
      <x:c r="G75" s="28"/>
      <x:c r="H75" s="28"/>
      <x:c r="I75" s="28"/>
      <x:c r="J75" s="28"/>
      <x:c r="K75" s="47"/>
      <x:c r="L75" s="47"/>
      <x:c r="M75" s="48" t="str">
        <x:f>IF(B75="","",IF(J75="Void",0,IF(I75="Credit",-ABS(K75),ABS(K75))))</x:f>
      </x:c>
      <x:c r="N75" s="48" t="n">
        <x:f>IF(OR(B75="",J75="Void",I75="Credit"),0,MAX(K75-L75,0))</x:f>
        <x:v>0</x:v>
      </x:c>
      <x:c r="O75" s="28"/>
      <x:c r="P75" s="28"/>
    </x:row>
    <x:row r="76">
      <x:c r="A76" s="46"/>
      <x:c r="B76" s="28"/>
      <x:c r="C76" s="28"/>
      <x:c r="D76" s="28"/>
      <x:c r="E76" s="30" t="str">
        <x:f>IF(D76="","",IFERROR(INDEX(Budget!$C$7:$C$46,MATCH(D76,Budget!$A$7:$A$46,0)),"UNKNOWN CODE"))</x:f>
      </x:c>
      <x:c r="F76" s="28"/>
      <x:c r="G76" s="28"/>
      <x:c r="H76" s="28"/>
      <x:c r="I76" s="28"/>
      <x:c r="J76" s="28"/>
      <x:c r="K76" s="47"/>
      <x:c r="L76" s="47"/>
      <x:c r="M76" s="48" t="str">
        <x:f>IF(B76="","",IF(J76="Void",0,IF(I76="Credit",-ABS(K76),ABS(K76))))</x:f>
      </x:c>
      <x:c r="N76" s="48" t="n">
        <x:f>IF(OR(B76="",J76="Void",I76="Credit"),0,MAX(K76-L76,0))</x:f>
        <x:v>0</x:v>
      </x:c>
      <x:c r="O76" s="28"/>
      <x:c r="P76" s="28"/>
    </x:row>
    <x:row r="77">
      <x:c r="A77" s="46"/>
      <x:c r="B77" s="28"/>
      <x:c r="C77" s="28"/>
      <x:c r="D77" s="28"/>
      <x:c r="E77" s="30" t="str">
        <x:f>IF(D77="","",IFERROR(INDEX(Budget!$C$7:$C$46,MATCH(D77,Budget!$A$7:$A$46,0)),"UNKNOWN CODE"))</x:f>
      </x:c>
      <x:c r="F77" s="28"/>
      <x:c r="G77" s="28"/>
      <x:c r="H77" s="28"/>
      <x:c r="I77" s="28"/>
      <x:c r="J77" s="28"/>
      <x:c r="K77" s="47"/>
      <x:c r="L77" s="47"/>
      <x:c r="M77" s="48" t="str">
        <x:f>IF(B77="","",IF(J77="Void",0,IF(I77="Credit",-ABS(K77),ABS(K77))))</x:f>
      </x:c>
      <x:c r="N77" s="48" t="n">
        <x:f>IF(OR(B77="",J77="Void",I77="Credit"),0,MAX(K77-L77,0))</x:f>
        <x:v>0</x:v>
      </x:c>
      <x:c r="O77" s="28"/>
      <x:c r="P77" s="28"/>
    </x:row>
    <x:row r="78">
      <x:c r="A78" s="46"/>
      <x:c r="B78" s="28"/>
      <x:c r="C78" s="28"/>
      <x:c r="D78" s="28"/>
      <x:c r="E78" s="30" t="str">
        <x:f>IF(D78="","",IFERROR(INDEX(Budget!$C$7:$C$46,MATCH(D78,Budget!$A$7:$A$46,0)),"UNKNOWN CODE"))</x:f>
      </x:c>
      <x:c r="F78" s="28"/>
      <x:c r="G78" s="28"/>
      <x:c r="H78" s="28"/>
      <x:c r="I78" s="28"/>
      <x:c r="J78" s="28"/>
      <x:c r="K78" s="47"/>
      <x:c r="L78" s="47"/>
      <x:c r="M78" s="48" t="str">
        <x:f>IF(B78="","",IF(J78="Void",0,IF(I78="Credit",-ABS(K78),ABS(K78))))</x:f>
      </x:c>
      <x:c r="N78" s="48" t="n">
        <x:f>IF(OR(B78="",J78="Void",I78="Credit"),0,MAX(K78-L78,0))</x:f>
        <x:v>0</x:v>
      </x:c>
      <x:c r="O78" s="28"/>
      <x:c r="P78" s="28"/>
    </x:row>
    <x:row r="79">
      <x:c r="A79" s="46"/>
      <x:c r="B79" s="28"/>
      <x:c r="C79" s="28"/>
      <x:c r="D79" s="28"/>
      <x:c r="E79" s="30" t="str">
        <x:f>IF(D79="","",IFERROR(INDEX(Budget!$C$7:$C$46,MATCH(D79,Budget!$A$7:$A$46,0)),"UNKNOWN CODE"))</x:f>
      </x:c>
      <x:c r="F79" s="28"/>
      <x:c r="G79" s="28"/>
      <x:c r="H79" s="28"/>
      <x:c r="I79" s="28"/>
      <x:c r="J79" s="28"/>
      <x:c r="K79" s="47"/>
      <x:c r="L79" s="47"/>
      <x:c r="M79" s="48" t="str">
        <x:f>IF(B79="","",IF(J79="Void",0,IF(I79="Credit",-ABS(K79),ABS(K79))))</x:f>
      </x:c>
      <x:c r="N79" s="48" t="n">
        <x:f>IF(OR(B79="",J79="Void",I79="Credit"),0,MAX(K79-L79,0))</x:f>
        <x:v>0</x:v>
      </x:c>
      <x:c r="O79" s="28"/>
      <x:c r="P79" s="28"/>
    </x:row>
    <x:row r="80">
      <x:c r="A80" s="46"/>
      <x:c r="B80" s="28"/>
      <x:c r="C80" s="28"/>
      <x:c r="D80" s="28"/>
      <x:c r="E80" s="30" t="str">
        <x:f>IF(D80="","",IFERROR(INDEX(Budget!$C$7:$C$46,MATCH(D80,Budget!$A$7:$A$46,0)),"UNKNOWN CODE"))</x:f>
      </x:c>
      <x:c r="F80" s="28"/>
      <x:c r="G80" s="28"/>
      <x:c r="H80" s="28"/>
      <x:c r="I80" s="28"/>
      <x:c r="J80" s="28"/>
      <x:c r="K80" s="47"/>
      <x:c r="L80" s="47"/>
      <x:c r="M80" s="48" t="str">
        <x:f>IF(B80="","",IF(J80="Void",0,IF(I80="Credit",-ABS(K80),ABS(K80))))</x:f>
      </x:c>
      <x:c r="N80" s="48" t="n">
        <x:f>IF(OR(B80="",J80="Void",I80="Credit"),0,MAX(K80-L80,0))</x:f>
        <x:v>0</x:v>
      </x:c>
      <x:c r="O80" s="28"/>
      <x:c r="P80" s="28"/>
    </x:row>
    <x:row r="81">
      <x:c r="A81" s="46"/>
      <x:c r="B81" s="28"/>
      <x:c r="C81" s="28"/>
      <x:c r="D81" s="28"/>
      <x:c r="E81" s="30" t="str">
        <x:f>IF(D81="","",IFERROR(INDEX(Budget!$C$7:$C$46,MATCH(D81,Budget!$A$7:$A$46,0)),"UNKNOWN CODE"))</x:f>
      </x:c>
      <x:c r="F81" s="28"/>
      <x:c r="G81" s="28"/>
      <x:c r="H81" s="28"/>
      <x:c r="I81" s="28"/>
      <x:c r="J81" s="28"/>
      <x:c r="K81" s="47"/>
      <x:c r="L81" s="47"/>
      <x:c r="M81" s="48" t="str">
        <x:f>IF(B81="","",IF(J81="Void",0,IF(I81="Credit",-ABS(K81),ABS(K81))))</x:f>
      </x:c>
      <x:c r="N81" s="48" t="n">
        <x:f>IF(OR(B81="",J81="Void",I81="Credit"),0,MAX(K81-L81,0))</x:f>
        <x:v>0</x:v>
      </x:c>
      <x:c r="O81" s="28"/>
      <x:c r="P81" s="28"/>
    </x:row>
    <x:row r="82">
      <x:c r="A82" s="46"/>
      <x:c r="B82" s="28"/>
      <x:c r="C82" s="28"/>
      <x:c r="D82" s="28"/>
      <x:c r="E82" s="30" t="str">
        <x:f>IF(D82="","",IFERROR(INDEX(Budget!$C$7:$C$46,MATCH(D82,Budget!$A$7:$A$46,0)),"UNKNOWN CODE"))</x:f>
      </x:c>
      <x:c r="F82" s="28"/>
      <x:c r="G82" s="28"/>
      <x:c r="H82" s="28"/>
      <x:c r="I82" s="28"/>
      <x:c r="J82" s="28"/>
      <x:c r="K82" s="47"/>
      <x:c r="L82" s="47"/>
      <x:c r="M82" s="48" t="str">
        <x:f>IF(B82="","",IF(J82="Void",0,IF(I82="Credit",-ABS(K82),ABS(K82))))</x:f>
      </x:c>
      <x:c r="N82" s="48" t="n">
        <x:f>IF(OR(B82="",J82="Void",I82="Credit"),0,MAX(K82-L82,0))</x:f>
        <x:v>0</x:v>
      </x:c>
      <x:c r="O82" s="28"/>
      <x:c r="P82" s="28"/>
    </x:row>
    <x:row r="83">
      <x:c r="A83" s="46"/>
      <x:c r="B83" s="28"/>
      <x:c r="C83" s="28"/>
      <x:c r="D83" s="28"/>
      <x:c r="E83" s="30" t="str">
        <x:f>IF(D83="","",IFERROR(INDEX(Budget!$C$7:$C$46,MATCH(D83,Budget!$A$7:$A$46,0)),"UNKNOWN CODE"))</x:f>
      </x:c>
      <x:c r="F83" s="28"/>
      <x:c r="G83" s="28"/>
      <x:c r="H83" s="28"/>
      <x:c r="I83" s="28"/>
      <x:c r="J83" s="28"/>
      <x:c r="K83" s="47"/>
      <x:c r="L83" s="47"/>
      <x:c r="M83" s="48" t="str">
        <x:f>IF(B83="","",IF(J83="Void",0,IF(I83="Credit",-ABS(K83),ABS(K83))))</x:f>
      </x:c>
      <x:c r="N83" s="48" t="n">
        <x:f>IF(OR(B83="",J83="Void",I83="Credit"),0,MAX(K83-L83,0))</x:f>
        <x:v>0</x:v>
      </x:c>
      <x:c r="O83" s="28"/>
      <x:c r="P83" s="28"/>
    </x:row>
    <x:row r="84">
      <x:c r="A84" s="46"/>
      <x:c r="B84" s="28"/>
      <x:c r="C84" s="28"/>
      <x:c r="D84" s="28"/>
      <x:c r="E84" s="30" t="str">
        <x:f>IF(D84="","",IFERROR(INDEX(Budget!$C$7:$C$46,MATCH(D84,Budget!$A$7:$A$46,0)),"UNKNOWN CODE"))</x:f>
      </x:c>
      <x:c r="F84" s="28"/>
      <x:c r="G84" s="28"/>
      <x:c r="H84" s="28"/>
      <x:c r="I84" s="28"/>
      <x:c r="J84" s="28"/>
      <x:c r="K84" s="47"/>
      <x:c r="L84" s="47"/>
      <x:c r="M84" s="48" t="str">
        <x:f>IF(B84="","",IF(J84="Void",0,IF(I84="Credit",-ABS(K84),ABS(K84))))</x:f>
      </x:c>
      <x:c r="N84" s="48" t="n">
        <x:f>IF(OR(B84="",J84="Void",I84="Credit"),0,MAX(K84-L84,0))</x:f>
        <x:v>0</x:v>
      </x:c>
      <x:c r="O84" s="28"/>
      <x:c r="P84" s="28"/>
    </x:row>
    <x:row r="85">
      <x:c r="A85" s="46"/>
      <x:c r="B85" s="28"/>
      <x:c r="C85" s="28"/>
      <x:c r="D85" s="28"/>
      <x:c r="E85" s="30" t="str">
        <x:f>IF(D85="","",IFERROR(INDEX(Budget!$C$7:$C$46,MATCH(D85,Budget!$A$7:$A$46,0)),"UNKNOWN CODE"))</x:f>
      </x:c>
      <x:c r="F85" s="28"/>
      <x:c r="G85" s="28"/>
      <x:c r="H85" s="28"/>
      <x:c r="I85" s="28"/>
      <x:c r="J85" s="28"/>
      <x:c r="K85" s="47"/>
      <x:c r="L85" s="47"/>
      <x:c r="M85" s="48" t="str">
        <x:f>IF(B85="","",IF(J85="Void",0,IF(I85="Credit",-ABS(K85),ABS(K85))))</x:f>
      </x:c>
      <x:c r="N85" s="48" t="n">
        <x:f>IF(OR(B85="",J85="Void",I85="Credit"),0,MAX(K85-L85,0))</x:f>
        <x:v>0</x:v>
      </x:c>
      <x:c r="O85" s="28"/>
      <x:c r="P85" s="28"/>
    </x:row>
    <x:row r="86">
      <x:c r="A86" s="46"/>
      <x:c r="B86" s="28"/>
      <x:c r="C86" s="28"/>
      <x:c r="D86" s="28"/>
      <x:c r="E86" s="30" t="str">
        <x:f>IF(D86="","",IFERROR(INDEX(Budget!$C$7:$C$46,MATCH(D86,Budget!$A$7:$A$46,0)),"UNKNOWN CODE"))</x:f>
      </x:c>
      <x:c r="F86" s="28"/>
      <x:c r="G86" s="28"/>
      <x:c r="H86" s="28"/>
      <x:c r="I86" s="28"/>
      <x:c r="J86" s="28"/>
      <x:c r="K86" s="47"/>
      <x:c r="L86" s="47"/>
      <x:c r="M86" s="48" t="str">
        <x:f>IF(B86="","",IF(J86="Void",0,IF(I86="Credit",-ABS(K86),ABS(K86))))</x:f>
      </x:c>
      <x:c r="N86" s="48" t="n">
        <x:f>IF(OR(B86="",J86="Void",I86="Credit"),0,MAX(K86-L86,0))</x:f>
        <x:v>0</x:v>
      </x:c>
      <x:c r="O86" s="28"/>
      <x:c r="P86" s="28"/>
    </x:row>
    <x:row r="87">
      <x:c r="A87" s="46"/>
      <x:c r="B87" s="28"/>
      <x:c r="C87" s="28"/>
      <x:c r="D87" s="28"/>
      <x:c r="E87" s="30" t="str">
        <x:f>IF(D87="","",IFERROR(INDEX(Budget!$C$7:$C$46,MATCH(D87,Budget!$A$7:$A$46,0)),"UNKNOWN CODE"))</x:f>
      </x:c>
      <x:c r="F87" s="28"/>
      <x:c r="G87" s="28"/>
      <x:c r="H87" s="28"/>
      <x:c r="I87" s="28"/>
      <x:c r="J87" s="28"/>
      <x:c r="K87" s="47"/>
      <x:c r="L87" s="47"/>
      <x:c r="M87" s="48" t="str">
        <x:f>IF(B87="","",IF(J87="Void",0,IF(I87="Credit",-ABS(K87),ABS(K87))))</x:f>
      </x:c>
      <x:c r="N87" s="48" t="n">
        <x:f>IF(OR(B87="",J87="Void",I87="Credit"),0,MAX(K87-L87,0))</x:f>
        <x:v>0</x:v>
      </x:c>
      <x:c r="O87" s="28"/>
      <x:c r="P87" s="28"/>
    </x:row>
    <x:row r="88">
      <x:c r="A88" s="46"/>
      <x:c r="B88" s="28"/>
      <x:c r="C88" s="28"/>
      <x:c r="D88" s="28"/>
      <x:c r="E88" s="30" t="str">
        <x:f>IF(D88="","",IFERROR(INDEX(Budget!$C$7:$C$46,MATCH(D88,Budget!$A$7:$A$46,0)),"UNKNOWN CODE"))</x:f>
      </x:c>
      <x:c r="F88" s="28"/>
      <x:c r="G88" s="28"/>
      <x:c r="H88" s="28"/>
      <x:c r="I88" s="28"/>
      <x:c r="J88" s="28"/>
      <x:c r="K88" s="47"/>
      <x:c r="L88" s="47"/>
      <x:c r="M88" s="48" t="str">
        <x:f>IF(B88="","",IF(J88="Void",0,IF(I88="Credit",-ABS(K88),ABS(K88))))</x:f>
      </x:c>
      <x:c r="N88" s="48" t="n">
        <x:f>IF(OR(B88="",J88="Void",I88="Credit"),0,MAX(K88-L88,0))</x:f>
        <x:v>0</x:v>
      </x:c>
      <x:c r="O88" s="28"/>
      <x:c r="P88" s="28"/>
    </x:row>
    <x:row r="89">
      <x:c r="A89" s="46"/>
      <x:c r="B89" s="28"/>
      <x:c r="C89" s="28"/>
      <x:c r="D89" s="28"/>
      <x:c r="E89" s="30" t="str">
        <x:f>IF(D89="","",IFERROR(INDEX(Budget!$C$7:$C$46,MATCH(D89,Budget!$A$7:$A$46,0)),"UNKNOWN CODE"))</x:f>
      </x:c>
      <x:c r="F89" s="28"/>
      <x:c r="G89" s="28"/>
      <x:c r="H89" s="28"/>
      <x:c r="I89" s="28"/>
      <x:c r="J89" s="28"/>
      <x:c r="K89" s="47"/>
      <x:c r="L89" s="47"/>
      <x:c r="M89" s="48" t="str">
        <x:f>IF(B89="","",IF(J89="Void",0,IF(I89="Credit",-ABS(K89),ABS(K89))))</x:f>
      </x:c>
      <x:c r="N89" s="48" t="n">
        <x:f>IF(OR(B89="",J89="Void",I89="Credit"),0,MAX(K89-L89,0))</x:f>
        <x:v>0</x:v>
      </x:c>
      <x:c r="O89" s="28"/>
      <x:c r="P89" s="28"/>
    </x:row>
    <x:row r="90">
      <x:c r="A90" s="46"/>
      <x:c r="B90" s="28"/>
      <x:c r="C90" s="28"/>
      <x:c r="D90" s="28"/>
      <x:c r="E90" s="30" t="str">
        <x:f>IF(D90="","",IFERROR(INDEX(Budget!$C$7:$C$46,MATCH(D90,Budget!$A$7:$A$46,0)),"UNKNOWN CODE"))</x:f>
      </x:c>
      <x:c r="F90" s="28"/>
      <x:c r="G90" s="28"/>
      <x:c r="H90" s="28"/>
      <x:c r="I90" s="28"/>
      <x:c r="J90" s="28"/>
      <x:c r="K90" s="47"/>
      <x:c r="L90" s="47"/>
      <x:c r="M90" s="48" t="str">
        <x:f>IF(B90="","",IF(J90="Void",0,IF(I90="Credit",-ABS(K90),ABS(K90))))</x:f>
      </x:c>
      <x:c r="N90" s="48" t="n">
        <x:f>IF(OR(B90="",J90="Void",I90="Credit"),0,MAX(K90-L90,0))</x:f>
        <x:v>0</x:v>
      </x:c>
      <x:c r="O90" s="28"/>
      <x:c r="P90" s="28"/>
    </x:row>
    <x:row r="91">
      <x:c r="A91" s="46"/>
      <x:c r="B91" s="28"/>
      <x:c r="C91" s="28"/>
      <x:c r="D91" s="28"/>
      <x:c r="E91" s="30" t="str">
        <x:f>IF(D91="","",IFERROR(INDEX(Budget!$C$7:$C$46,MATCH(D91,Budget!$A$7:$A$46,0)),"UNKNOWN CODE"))</x:f>
      </x:c>
      <x:c r="F91" s="28"/>
      <x:c r="G91" s="28"/>
      <x:c r="H91" s="28"/>
      <x:c r="I91" s="28"/>
      <x:c r="J91" s="28"/>
      <x:c r="K91" s="47"/>
      <x:c r="L91" s="47"/>
      <x:c r="M91" s="48" t="str">
        <x:f>IF(B91="","",IF(J91="Void",0,IF(I91="Credit",-ABS(K91),ABS(K91))))</x:f>
      </x:c>
      <x:c r="N91" s="48" t="n">
        <x:f>IF(OR(B91="",J91="Void",I91="Credit"),0,MAX(K91-L91,0))</x:f>
        <x:v>0</x:v>
      </x:c>
      <x:c r="O91" s="28"/>
      <x:c r="P91" s="28"/>
    </x:row>
    <x:row r="92">
      <x:c r="A92" s="46"/>
      <x:c r="B92" s="28"/>
      <x:c r="C92" s="28"/>
      <x:c r="D92" s="28"/>
      <x:c r="E92" s="30" t="str">
        <x:f>IF(D92="","",IFERROR(INDEX(Budget!$C$7:$C$46,MATCH(D92,Budget!$A$7:$A$46,0)),"UNKNOWN CODE"))</x:f>
      </x:c>
      <x:c r="F92" s="28"/>
      <x:c r="G92" s="28"/>
      <x:c r="H92" s="28"/>
      <x:c r="I92" s="28"/>
      <x:c r="J92" s="28"/>
      <x:c r="K92" s="47"/>
      <x:c r="L92" s="47"/>
      <x:c r="M92" s="48" t="str">
        <x:f>IF(B92="","",IF(J92="Void",0,IF(I92="Credit",-ABS(K92),ABS(K92))))</x:f>
      </x:c>
      <x:c r="N92" s="48" t="n">
        <x:f>IF(OR(B92="",J92="Void",I92="Credit"),0,MAX(K92-L92,0))</x:f>
        <x:v>0</x:v>
      </x:c>
      <x:c r="O92" s="28"/>
      <x:c r="P92" s="28"/>
    </x:row>
    <x:row r="93">
      <x:c r="A93" s="46"/>
      <x:c r="B93" s="28"/>
      <x:c r="C93" s="28"/>
      <x:c r="D93" s="28"/>
      <x:c r="E93" s="30" t="str">
        <x:f>IF(D93="","",IFERROR(INDEX(Budget!$C$7:$C$46,MATCH(D93,Budget!$A$7:$A$46,0)),"UNKNOWN CODE"))</x:f>
      </x:c>
      <x:c r="F93" s="28"/>
      <x:c r="G93" s="28"/>
      <x:c r="H93" s="28"/>
      <x:c r="I93" s="28"/>
      <x:c r="J93" s="28"/>
      <x:c r="K93" s="47"/>
      <x:c r="L93" s="47"/>
      <x:c r="M93" s="48" t="str">
        <x:f>IF(B93="","",IF(J93="Void",0,IF(I93="Credit",-ABS(K93),ABS(K93))))</x:f>
      </x:c>
      <x:c r="N93" s="48" t="n">
        <x:f>IF(OR(B93="",J93="Void",I93="Credit"),0,MAX(K93-L93,0))</x:f>
        <x:v>0</x:v>
      </x:c>
      <x:c r="O93" s="28"/>
      <x:c r="P93" s="28"/>
    </x:row>
    <x:row r="94">
      <x:c r="A94" s="46"/>
      <x:c r="B94" s="28"/>
      <x:c r="C94" s="28"/>
      <x:c r="D94" s="28"/>
      <x:c r="E94" s="30" t="str">
        <x:f>IF(D94="","",IFERROR(INDEX(Budget!$C$7:$C$46,MATCH(D94,Budget!$A$7:$A$46,0)),"UNKNOWN CODE"))</x:f>
      </x:c>
      <x:c r="F94" s="28"/>
      <x:c r="G94" s="28"/>
      <x:c r="H94" s="28"/>
      <x:c r="I94" s="28"/>
      <x:c r="J94" s="28"/>
      <x:c r="K94" s="47"/>
      <x:c r="L94" s="47"/>
      <x:c r="M94" s="48" t="str">
        <x:f>IF(B94="","",IF(J94="Void",0,IF(I94="Credit",-ABS(K94),ABS(K94))))</x:f>
      </x:c>
      <x:c r="N94" s="48" t="n">
        <x:f>IF(OR(B94="",J94="Void",I94="Credit"),0,MAX(K94-L94,0))</x:f>
        <x:v>0</x:v>
      </x:c>
      <x:c r="O94" s="28"/>
      <x:c r="P94" s="28"/>
    </x:row>
    <x:row r="95">
      <x:c r="A95" s="46"/>
      <x:c r="B95" s="28"/>
      <x:c r="C95" s="28"/>
      <x:c r="D95" s="28"/>
      <x:c r="E95" s="30" t="str">
        <x:f>IF(D95="","",IFERROR(INDEX(Budget!$C$7:$C$46,MATCH(D95,Budget!$A$7:$A$46,0)),"UNKNOWN CODE"))</x:f>
      </x:c>
      <x:c r="F95" s="28"/>
      <x:c r="G95" s="28"/>
      <x:c r="H95" s="28"/>
      <x:c r="I95" s="28"/>
      <x:c r="J95" s="28"/>
      <x:c r="K95" s="47"/>
      <x:c r="L95" s="47"/>
      <x:c r="M95" s="48" t="str">
        <x:f>IF(B95="","",IF(J95="Void",0,IF(I95="Credit",-ABS(K95),ABS(K95))))</x:f>
      </x:c>
      <x:c r="N95" s="48" t="n">
        <x:f>IF(OR(B95="",J95="Void",I95="Credit"),0,MAX(K95-L95,0))</x:f>
        <x:v>0</x:v>
      </x:c>
      <x:c r="O95" s="28"/>
      <x:c r="P95" s="28"/>
    </x:row>
    <x:row r="96">
      <x:c r="A96" s="46"/>
      <x:c r="B96" s="28"/>
      <x:c r="C96" s="28"/>
      <x:c r="D96" s="28"/>
      <x:c r="E96" s="30" t="str">
        <x:f>IF(D96="","",IFERROR(INDEX(Budget!$C$7:$C$46,MATCH(D96,Budget!$A$7:$A$46,0)),"UNKNOWN CODE"))</x:f>
      </x:c>
      <x:c r="F96" s="28"/>
      <x:c r="G96" s="28"/>
      <x:c r="H96" s="28"/>
      <x:c r="I96" s="28"/>
      <x:c r="J96" s="28"/>
      <x:c r="K96" s="47"/>
      <x:c r="L96" s="47"/>
      <x:c r="M96" s="48" t="str">
        <x:f>IF(B96="","",IF(J96="Void",0,IF(I96="Credit",-ABS(K96),ABS(K96))))</x:f>
      </x:c>
      <x:c r="N96" s="48" t="n">
        <x:f>IF(OR(B96="",J96="Void",I96="Credit"),0,MAX(K96-L96,0))</x:f>
        <x:v>0</x:v>
      </x:c>
      <x:c r="O96" s="28"/>
      <x:c r="P96" s="28"/>
    </x:row>
    <x:row r="97">
      <x:c r="A97" s="46"/>
      <x:c r="B97" s="28"/>
      <x:c r="C97" s="28"/>
      <x:c r="D97" s="28"/>
      <x:c r="E97" s="30" t="str">
        <x:f>IF(D97="","",IFERROR(INDEX(Budget!$C$7:$C$46,MATCH(D97,Budget!$A$7:$A$46,0)),"UNKNOWN CODE"))</x:f>
      </x:c>
      <x:c r="F97" s="28"/>
      <x:c r="G97" s="28"/>
      <x:c r="H97" s="28"/>
      <x:c r="I97" s="28"/>
      <x:c r="J97" s="28"/>
      <x:c r="K97" s="47"/>
      <x:c r="L97" s="47"/>
      <x:c r="M97" s="48" t="str">
        <x:f>IF(B97="","",IF(J97="Void",0,IF(I97="Credit",-ABS(K97),ABS(K97))))</x:f>
      </x:c>
      <x:c r="N97" s="48" t="n">
        <x:f>IF(OR(B97="",J97="Void",I97="Credit"),0,MAX(K97-L97,0))</x:f>
        <x:v>0</x:v>
      </x:c>
      <x:c r="O97" s="28"/>
      <x:c r="P97" s="28"/>
    </x:row>
    <x:row r="98">
      <x:c r="A98" s="46"/>
      <x:c r="B98" s="28"/>
      <x:c r="C98" s="28"/>
      <x:c r="D98" s="28"/>
      <x:c r="E98" s="30" t="str">
        <x:f>IF(D98="","",IFERROR(INDEX(Budget!$C$7:$C$46,MATCH(D98,Budget!$A$7:$A$46,0)),"UNKNOWN CODE"))</x:f>
      </x:c>
      <x:c r="F98" s="28"/>
      <x:c r="G98" s="28"/>
      <x:c r="H98" s="28"/>
      <x:c r="I98" s="28"/>
      <x:c r="J98" s="28"/>
      <x:c r="K98" s="47"/>
      <x:c r="L98" s="47"/>
      <x:c r="M98" s="48" t="str">
        <x:f>IF(B98="","",IF(J98="Void",0,IF(I98="Credit",-ABS(K98),ABS(K98))))</x:f>
      </x:c>
      <x:c r="N98" s="48" t="n">
        <x:f>IF(OR(B98="",J98="Void",I98="Credit"),0,MAX(K98-L98,0))</x:f>
        <x:v>0</x:v>
      </x:c>
      <x:c r="O98" s="28"/>
      <x:c r="P98" s="28"/>
    </x:row>
    <x:row r="99">
      <x:c r="A99" s="46"/>
      <x:c r="B99" s="28"/>
      <x:c r="C99" s="28"/>
      <x:c r="D99" s="28"/>
      <x:c r="E99" s="30" t="str">
        <x:f>IF(D99="","",IFERROR(INDEX(Budget!$C$7:$C$46,MATCH(D99,Budget!$A$7:$A$46,0)),"UNKNOWN CODE"))</x:f>
      </x:c>
      <x:c r="F99" s="28"/>
      <x:c r="G99" s="28"/>
      <x:c r="H99" s="28"/>
      <x:c r="I99" s="28"/>
      <x:c r="J99" s="28"/>
      <x:c r="K99" s="47"/>
      <x:c r="L99" s="47"/>
      <x:c r="M99" s="48" t="str">
        <x:f>IF(B99="","",IF(J99="Void",0,IF(I99="Credit",-ABS(K99),ABS(K99))))</x:f>
      </x:c>
      <x:c r="N99" s="48" t="n">
        <x:f>IF(OR(B99="",J99="Void",I99="Credit"),0,MAX(K99-L99,0))</x:f>
        <x:v>0</x:v>
      </x:c>
      <x:c r="O99" s="28"/>
      <x:c r="P99" s="28"/>
    </x:row>
    <x:row r="100">
      <x:c r="A100" s="46"/>
      <x:c r="B100" s="28"/>
      <x:c r="C100" s="28"/>
      <x:c r="D100" s="28"/>
      <x:c r="E100" s="30" t="str">
        <x:f>IF(D100="","",IFERROR(INDEX(Budget!$C$7:$C$46,MATCH(D100,Budget!$A$7:$A$46,0)),"UNKNOWN CODE"))</x:f>
      </x:c>
      <x:c r="F100" s="28"/>
      <x:c r="G100" s="28"/>
      <x:c r="H100" s="28"/>
      <x:c r="I100" s="28"/>
      <x:c r="J100" s="28"/>
      <x:c r="K100" s="47"/>
      <x:c r="L100" s="47"/>
      <x:c r="M100" s="48" t="str">
        <x:f>IF(B100="","",IF(J100="Void",0,IF(I100="Credit",-ABS(K100),ABS(K100))))</x:f>
      </x:c>
      <x:c r="N100" s="48" t="n">
        <x:f>IF(OR(B100="",J100="Void",I100="Credit"),0,MAX(K100-L100,0))</x:f>
        <x:v>0</x:v>
      </x:c>
      <x:c r="O100" s="28"/>
      <x:c r="P100" s="28"/>
    </x:row>
    <x:row r="101">
      <x:c r="A101" s="46"/>
      <x:c r="B101" s="28"/>
      <x:c r="C101" s="28"/>
      <x:c r="D101" s="28"/>
      <x:c r="E101" s="30" t="str">
        <x:f>IF(D101="","",IFERROR(INDEX(Budget!$C$7:$C$46,MATCH(D101,Budget!$A$7:$A$46,0)),"UNKNOWN CODE"))</x:f>
      </x:c>
      <x:c r="F101" s="28"/>
      <x:c r="G101" s="28"/>
      <x:c r="H101" s="28"/>
      <x:c r="I101" s="28"/>
      <x:c r="J101" s="28"/>
      <x:c r="K101" s="47"/>
      <x:c r="L101" s="47"/>
      <x:c r="M101" s="48" t="str">
        <x:f>IF(B101="","",IF(J101="Void",0,IF(I101="Credit",-ABS(K101),ABS(K101))))</x:f>
      </x:c>
      <x:c r="N101" s="48" t="n">
        <x:f>IF(OR(B101="",J101="Void",I101="Credit"),0,MAX(K101-L101,0))</x:f>
        <x:v>0</x:v>
      </x:c>
      <x:c r="O101" s="28"/>
      <x:c r="P101" s="28"/>
    </x:row>
    <x:row r="102">
      <x:c r="A102" s="46"/>
      <x:c r="B102" s="28"/>
      <x:c r="C102" s="28"/>
      <x:c r="D102" s="28"/>
      <x:c r="E102" s="30" t="str">
        <x:f>IF(D102="","",IFERROR(INDEX(Budget!$C$7:$C$46,MATCH(D102,Budget!$A$7:$A$46,0)),"UNKNOWN CODE"))</x:f>
      </x:c>
      <x:c r="F102" s="28"/>
      <x:c r="G102" s="28"/>
      <x:c r="H102" s="28"/>
      <x:c r="I102" s="28"/>
      <x:c r="J102" s="28"/>
      <x:c r="K102" s="47"/>
      <x:c r="L102" s="47"/>
      <x:c r="M102" s="48" t="str">
        <x:f>IF(B102="","",IF(J102="Void",0,IF(I102="Credit",-ABS(K102),ABS(K102))))</x:f>
      </x:c>
      <x:c r="N102" s="48" t="n">
        <x:f>IF(OR(B102="",J102="Void",I102="Credit"),0,MAX(K102-L102,0))</x:f>
        <x:v>0</x:v>
      </x:c>
      <x:c r="O102" s="28"/>
      <x:c r="P102" s="28"/>
    </x:row>
    <x:row r="103">
      <x:c r="A103" s="46"/>
      <x:c r="B103" s="28"/>
      <x:c r="C103" s="28"/>
      <x:c r="D103" s="28"/>
      <x:c r="E103" s="30" t="str">
        <x:f>IF(D103="","",IFERROR(INDEX(Budget!$C$7:$C$46,MATCH(D103,Budget!$A$7:$A$46,0)),"UNKNOWN CODE"))</x:f>
      </x:c>
      <x:c r="F103" s="28"/>
      <x:c r="G103" s="28"/>
      <x:c r="H103" s="28"/>
      <x:c r="I103" s="28"/>
      <x:c r="J103" s="28"/>
      <x:c r="K103" s="47"/>
      <x:c r="L103" s="47"/>
      <x:c r="M103" s="48" t="str">
        <x:f>IF(B103="","",IF(J103="Void",0,IF(I103="Credit",-ABS(K103),ABS(K103))))</x:f>
      </x:c>
      <x:c r="N103" s="48" t="n">
        <x:f>IF(OR(B103="",J103="Void",I103="Credit"),0,MAX(K103-L103,0))</x:f>
        <x:v>0</x:v>
      </x:c>
      <x:c r="O103" s="28"/>
      <x:c r="P103" s="28"/>
    </x:row>
    <x:row r="104">
      <x:c r="A104" s="46"/>
      <x:c r="B104" s="28"/>
      <x:c r="C104" s="28"/>
      <x:c r="D104" s="28"/>
      <x:c r="E104" s="30" t="str">
        <x:f>IF(D104="","",IFERROR(INDEX(Budget!$C$7:$C$46,MATCH(D104,Budget!$A$7:$A$46,0)),"UNKNOWN CODE"))</x:f>
      </x:c>
      <x:c r="F104" s="28"/>
      <x:c r="G104" s="28"/>
      <x:c r="H104" s="28"/>
      <x:c r="I104" s="28"/>
      <x:c r="J104" s="28"/>
      <x:c r="K104" s="47"/>
      <x:c r="L104" s="47"/>
      <x:c r="M104" s="48" t="str">
        <x:f>IF(B104="","",IF(J104="Void",0,IF(I104="Credit",-ABS(K104),ABS(K104))))</x:f>
      </x:c>
      <x:c r="N104" s="48" t="n">
        <x:f>IF(OR(B104="",J104="Void",I104="Credit"),0,MAX(K104-L104,0))</x:f>
        <x:v>0</x:v>
      </x:c>
      <x:c r="O104" s="28"/>
      <x:c r="P104" s="28"/>
    </x:row>
    <x:row r="105">
      <x:c r="A105" s="46"/>
      <x:c r="B105" s="28"/>
      <x:c r="C105" s="28"/>
      <x:c r="D105" s="28"/>
      <x:c r="E105" s="30" t="str">
        <x:f>IF(D105="","",IFERROR(INDEX(Budget!$C$7:$C$46,MATCH(D105,Budget!$A$7:$A$46,0)),"UNKNOWN CODE"))</x:f>
      </x:c>
      <x:c r="F105" s="28"/>
      <x:c r="G105" s="28"/>
      <x:c r="H105" s="28"/>
      <x:c r="I105" s="28"/>
      <x:c r="J105" s="28"/>
      <x:c r="K105" s="47"/>
      <x:c r="L105" s="47"/>
      <x:c r="M105" s="48" t="str">
        <x:f>IF(B105="","",IF(J105="Void",0,IF(I105="Credit",-ABS(K105),ABS(K105))))</x:f>
      </x:c>
      <x:c r="N105" s="48" t="n">
        <x:f>IF(OR(B105="",J105="Void",I105="Credit"),0,MAX(K105-L105,0))</x:f>
        <x:v>0</x:v>
      </x:c>
      <x:c r="O105" s="28"/>
      <x:c r="P105" s="28"/>
    </x:row>
    <x:row r="106">
      <x:c r="A106" s="46"/>
      <x:c r="B106" s="28"/>
      <x:c r="C106" s="28"/>
      <x:c r="D106" s="28"/>
      <x:c r="E106" s="30" t="str">
        <x:f>IF(D106="","",IFERROR(INDEX(Budget!$C$7:$C$46,MATCH(D106,Budget!$A$7:$A$46,0)),"UNKNOWN CODE"))</x:f>
      </x:c>
      <x:c r="F106" s="28"/>
      <x:c r="G106" s="28"/>
      <x:c r="H106" s="28"/>
      <x:c r="I106" s="28"/>
      <x:c r="J106" s="28"/>
      <x:c r="K106" s="47"/>
      <x:c r="L106" s="47"/>
      <x:c r="M106" s="48" t="str">
        <x:f>IF(B106="","",IF(J106="Void",0,IF(I106="Credit",-ABS(K106),ABS(K106))))</x:f>
      </x:c>
      <x:c r="N106" s="48" t="n">
        <x:f>IF(OR(B106="",J106="Void",I106="Credit"),0,MAX(K106-L106,0))</x:f>
        <x:v>0</x:v>
      </x:c>
      <x:c r="O106" s="28"/>
      <x:c r="P106" s="28"/>
    </x:row>
  </x:sheetData>
  <x:mergeCells>
    <x:mergeCell ref="A1:P2"/>
    <x:mergeCell ref="A3:P3"/>
  </x:mergeCells>
  <x:conditionalFormatting sqref="E7:E106">
    <x:cfRule type="containsText" dxfId="10" priority="1" operator="containsText" text="Complete"/>
    <x:cfRule type="containsText" dxfId="11" priority="2" operator="containsText" text="Ready"/>
    <x:cfRule type="containsText" dxfId="12" priority="3" operator="containsText" text="Behind"/>
    <x:cfRule type="containsText" dxfId="13" priority="4" operator="containsText" text="Review"/>
    <x:cfRule type="containsText" dxfId="14" priority="5" operator="containsText" text="Over budget"/>
  </x:conditionalFormatting>
  <x:dataValidations count="2">
    <x:dataValidation type="list" sqref="I7:I106">
      <x:formula1>Lists!$C$6:$C$7</x:formula1>
    </x:dataValidation>
    <x:dataValidation type="list" sqref="J7:J106">
      <x:formula1>Lists!$D$6:$D$8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1e058de734648ea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8" customHeight="1">
      <x:c r="A1" s="4" t="str">
        <x:v>Lists</x:v>
      </x:c>
      <x:c r="B1" s="4" t="str">
        <x:v>Lists</x:v>
      </x:c>
      <x:c r="C1" s="4" t="str">
        <x:v>Lists</x:v>
      </x:c>
      <x:c r="D1" s="4" t="str">
        <x:v>Lists</x:v>
      </x:c>
    </x:row>
    <x:row r="2" ht="28" customHeight="1">
      <x:c r="A2" s="4" t="str">
        <x:v>Lists</x:v>
      </x:c>
      <x:c r="B2" s="4" t="str">
        <x:v>Lists</x:v>
      </x:c>
      <x:c r="C2" s="4" t="str">
        <x:v>Lists</x:v>
      </x:c>
      <x:c r="D2" s="4" t="str">
        <x:v>Lists</x:v>
      </x:c>
    </x:row>
    <x:row r="3" ht="30" customHeight="1">
      <x:c r="A3" s="8" t="str">
        <x:v>Editable vocabularies used by workbook validation.</x:v>
      </x:c>
      <x:c r="B3" s="8" t="str">
        <x:v>Editable vocabularies used by workbook validation.</x:v>
      </x:c>
      <x:c r="C3" s="8" t="str">
        <x:v>Editable vocabularies used by workbook validation.</x:v>
      </x:c>
      <x:c r="D3" s="8" t="str">
        <x:v>Editable vocabularies used by workbook validation.</x:v>
      </x:c>
    </x:row>
    <x:row r="5" ht="32" customHeight="1">
      <x:c r="A5" s="40" t="str">
        <x:v>Expense Categories</x:v>
      </x:c>
      <x:c r="B5" s="40" t="str">
        <x:v>Commitment Statuses</x:v>
      </x:c>
      <x:c r="C5" s="40" t="str">
        <x:v>Entry Types</x:v>
      </x:c>
      <x:c r="D5" s="40" t="str">
        <x:v>Cost Statuses</x:v>
      </x:c>
    </x:row>
    <x:row r="6">
      <x:c r="A6" s="43" t="str">
        <x:v>Labor</x:v>
      </x:c>
      <x:c r="B6" s="43" t="str">
        <x:v>Planned</x:v>
      </x:c>
      <x:c r="C6" s="43" t="str">
        <x:v>Cost</x:v>
      </x:c>
      <x:c r="D6" s="43" t="str">
        <x:v>Open</x:v>
      </x:c>
    </x:row>
    <x:row r="7">
      <x:c r="A7" s="43" t="str">
        <x:v>Materials</x:v>
      </x:c>
      <x:c r="B7" s="43" t="str">
        <x:v>Issued</x:v>
      </x:c>
      <x:c r="C7" s="43" t="str">
        <x:v>Credit</x:v>
      </x:c>
      <x:c r="D7" s="43" t="str">
        <x:v>Paid</x:v>
      </x:c>
    </x:row>
    <x:row r="8">
      <x:c r="A8" s="43" t="str">
        <x:v>Subcontractors</x:v>
      </x:c>
      <x:c r="B8" s="43" t="str">
        <x:v>Complete</x:v>
      </x:c>
      <x:c r="C8" s="43"/>
      <x:c r="D8" s="43" t="str">
        <x:v>Void</x:v>
      </x:c>
    </x:row>
    <x:row r="9">
      <x:c r="A9" s="43" t="str">
        <x:v>Permits</x:v>
      </x:c>
      <x:c r="B9" s="43" t="str">
        <x:v>Cancelled</x:v>
      </x:c>
      <x:c r="C9" s="43"/>
      <x:c r="D9" s="43"/>
    </x:row>
    <x:row r="10">
      <x:c r="A10" s="43" t="str">
        <x:v>Equipment</x:v>
      </x:c>
      <x:c r="B10" s="43"/>
      <x:c r="C10" s="43"/>
      <x:c r="D10" s="43"/>
    </x:row>
    <x:row r="11">
      <x:c r="A11" s="43" t="str">
        <x:v>Dump fees</x:v>
      </x:c>
      <x:c r="B11" s="43"/>
      <x:c r="C11" s="43"/>
      <x:c r="D11" s="43"/>
    </x:row>
    <x:row r="12">
      <x:c r="A12" s="43" t="str">
        <x:v>Rentals</x:v>
      </x:c>
      <x:c r="B12" s="43"/>
      <x:c r="C12" s="43"/>
      <x:c r="D12" s="43"/>
    </x:row>
    <x:row r="13">
      <x:c r="A13" s="43" t="str">
        <x:v>Miscellaneous</x:v>
      </x:c>
      <x:c r="B13" s="43"/>
      <x:c r="C13" s="43"/>
      <x:c r="D13" s="43"/>
    </x:row>
  </x:sheetData>
  <x:mergeCells>
    <x:mergeCell ref="A1:D2"/>
    <x:mergeCell ref="A3:D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5" hidden="0" customWidth="1"/>
    <x:col min="3" max="3" width="15" hidden="0" customWidth="1"/>
    <x:col min="4" max="4" width="15" hidden="0" customWidth="1"/>
    <x:col min="5" max="5" width="14" hidden="0" customWidth="1"/>
    <x:col min="6" max="6" width="42" hidden="0" customWidth="1"/>
    <x:col min="7" max="7" width="30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28" customHeight="1">
      <x:c r="A1" s="4" t="str">
        <x:v>Job Costing Checks</x:v>
      </x:c>
      <x:c r="B1" s="4" t="str">
        <x:v>Job Costing Checks</x:v>
      </x:c>
      <x:c r="C1" s="4" t="str">
        <x:v>Job Costing Checks</x:v>
      </x:c>
      <x:c r="D1" s="4" t="str">
        <x:v>Job Costing Checks</x:v>
      </x:c>
      <x:c r="E1" s="4" t="str">
        <x:v>Job Costing Checks</x:v>
      </x:c>
      <x:c r="F1" s="4" t="str">
        <x:v>Job Costing Checks</x:v>
      </x:c>
      <x:c r="G1" s="4" t="str">
        <x:v>Job Costing Checks</x:v>
      </x:c>
      <x:c r="H1" s="4" t="str">
        <x:v>Job Costing Checks</x:v>
      </x:c>
      <x:c r="I1" s="4" t="str">
        <x:v>Job Costing Checks</x:v>
      </x:c>
      <x:c r="J1" s="4" t="str">
        <x:v>Job Costing Checks</x:v>
      </x:c>
      <x:c r="K1" s="4" t="str">
        <x:v>Job Costing Checks</x:v>
      </x:c>
      <x:c r="L1" s="4" t="str">
        <x:v>Job Costing Checks</x:v>
      </x:c>
      <x:c r="M1" s="4" t="str">
        <x:v>Job Costing Checks</x:v>
      </x:c>
      <x:c r="N1" s="4" t="str">
        <x:v>Job Costing Checks</x:v>
      </x:c>
      <x:c r="O1" s="4" t="str">
        <x:v>Job Costing Checks</x:v>
      </x:c>
    </x:row>
    <x:row r="2" ht="28" customHeight="1">
      <x:c r="A2" s="4" t="str">
        <x:v>Job Costing Checks</x:v>
      </x:c>
      <x:c r="B2" s="4" t="str">
        <x:v>Job Costing Checks</x:v>
      </x:c>
      <x:c r="C2" s="4" t="str">
        <x:v>Job Costing Checks</x:v>
      </x:c>
      <x:c r="D2" s="4" t="str">
        <x:v>Job Costing Checks</x:v>
      </x:c>
      <x:c r="E2" s="4" t="str">
        <x:v>Job Costing Checks</x:v>
      </x:c>
      <x:c r="F2" s="4" t="str">
        <x:v>Job Costing Checks</x:v>
      </x:c>
      <x:c r="G2" s="4" t="str">
        <x:v>Job Costing Checks</x:v>
      </x:c>
      <x:c r="H2" s="4" t="str">
        <x:v>Job Costing Checks</x:v>
      </x:c>
      <x:c r="I2" s="4" t="str">
        <x:v>Job Costing Checks</x:v>
      </x:c>
      <x:c r="J2" s="4" t="str">
        <x:v>Job Costing Checks</x:v>
      </x:c>
      <x:c r="K2" s="4" t="str">
        <x:v>Job Costing Checks</x:v>
      </x:c>
      <x:c r="L2" s="4" t="str">
        <x:v>Job Costing Checks</x:v>
      </x:c>
      <x:c r="M2" s="4" t="str">
        <x:v>Job Costing Checks</x:v>
      </x:c>
      <x:c r="N2" s="4" t="str">
        <x:v>Job Costing Checks</x:v>
      </x:c>
      <x:c r="O2" s="4" t="str">
        <x:v>Job Costing Checks</x:v>
      </x:c>
    </x:row>
    <x:row r="3" ht="30" customHeight="1">
      <x:c r="A3" s="8" t="str">
        <x:v>Each row tests one model-control condition. Resolve REVIEW results before relying on forecast outputs.</x:v>
      </x:c>
      <x:c r="B3" s="8" t="str">
        <x:v>Each row tests one model-control condition. Resolve REVIEW results before relying on forecast outputs.</x:v>
      </x:c>
      <x:c r="C3" s="8" t="str">
        <x:v>Each row tests one model-control condition. Resolve REVIEW results before relying on forecast outputs.</x:v>
      </x:c>
      <x:c r="D3" s="8" t="str">
        <x:v>Each row tests one model-control condition. Resolve REVIEW results before relying on forecast outputs.</x:v>
      </x:c>
      <x:c r="E3" s="8" t="str">
        <x:v>Each row tests one model-control condition. Resolve REVIEW results before relying on forecast outputs.</x:v>
      </x:c>
      <x:c r="F3" s="8" t="str">
        <x:v>Each row tests one model-control condition. Resolve REVIEW results before relying on forecast outputs.</x:v>
      </x:c>
      <x:c r="G3" s="8" t="str">
        <x:v>Each row tests one model-control condition. Resolve REVIEW results before relying on forecast outputs.</x:v>
      </x:c>
      <x:c r="H3" s="8" t="str">
        <x:v>Each row tests one model-control condition. Resolve REVIEW results before relying on forecast outputs.</x:v>
      </x:c>
      <x:c r="I3" s="8" t="str">
        <x:v>Each row tests one model-control condition. Resolve REVIEW results before relying on forecast outputs.</x:v>
      </x:c>
      <x:c r="J3" s="8" t="str">
        <x:v>Each row tests one model-control condition. Resolve REVIEW results before relying on forecast outputs.</x:v>
      </x:c>
      <x:c r="K3" s="8" t="str">
        <x:v>Each row tests one model-control condition. Resolve REVIEW results before relying on forecast outputs.</x:v>
      </x:c>
      <x:c r="L3" s="8" t="str">
        <x:v>Each row tests one model-control condition. Resolve REVIEW results before relying on forecast outputs.</x:v>
      </x:c>
      <x:c r="M3" s="8" t="str">
        <x:v>Each row tests one model-control condition. Resolve REVIEW results before relying on forecast outputs.</x:v>
      </x:c>
      <x:c r="N3" s="8" t="str">
        <x:v>Each row tests one model-control condition. Resolve REVIEW results before relying on forecast outputs.</x:v>
      </x:c>
      <x:c r="O3" s="8" t="str">
        <x:v>Each row tests one model-control condition. Resolve REVIEW results before relying on forecast outputs.</x:v>
      </x:c>
    </x:row>
    <x:row r="4">
      <x:c r="H4" s="56" t="str">
        <x:v>Audit helper flags · 1 means the source row requires review</x:v>
      </x:c>
      <x:c r="I4" s="56" t="str">
        <x:v>Audit helper flags · 1 means the source row requires review</x:v>
      </x:c>
      <x:c r="J4" s="56" t="str">
        <x:v>Audit helper flags · 1 means the source row requires review</x:v>
      </x:c>
      <x:c r="K4" s="56" t="str">
        <x:v>Audit helper flags · 1 means the source row requires review</x:v>
      </x:c>
      <x:c r="L4" s="56" t="str">
        <x:v>Audit helper flags · 1 means the source row requires review</x:v>
      </x:c>
      <x:c r="M4" s="56" t="str">
        <x:v>Audit helper flags · 1 means the source row requires review</x:v>
      </x:c>
      <x:c r="N4" s="56" t="str">
        <x:v>Audit helper flags · 1 means the source row requires review</x:v>
      </x:c>
      <x:c r="O4" s="56" t="str">
        <x:v>Audit helper flags · 1 means the source row requires review</x:v>
      </x:c>
    </x:row>
    <x:row r="5" ht="32" customHeight="1">
      <x:c r="A5" s="40" t="str">
        <x:v>Check</x:v>
      </x:c>
      <x:c r="B5" s="40" t="str">
        <x:v>Actual</x:v>
      </x:c>
      <x:c r="C5" s="40" t="str">
        <x:v>Expected</x:v>
      </x:c>
      <x:c r="D5" s="40" t="str">
        <x:v>Difference</x:v>
      </x:c>
      <x:c r="E5" s="40" t="str">
        <x:v>Status</x:v>
      </x:c>
      <x:c r="F5" s="40" t="str">
        <x:v>Fix hint</x:v>
      </x:c>
      <x:c r="G5" s="40" t="str">
        <x:v>Scope</x:v>
      </x:c>
      <x:c r="H5" s="40" t="str">
        <x:v>Budget duplicate</x:v>
      </x:c>
      <x:c r="I5" s="40" t="str">
        <x:v>Commitment duplicate</x:v>
      </x:c>
      <x:c r="J5" s="40" t="str">
        <x:v>Cost ID duplicate</x:v>
      </x:c>
      <x:c r="K5" s="40" t="str">
        <x:v>Unknown cost code</x:v>
      </x:c>
      <x:c r="L5" s="40" t="str">
        <x:v>Missing commitment</x:v>
      </x:c>
      <x:c r="M5" s="40" t="str">
        <x:v>Paid &gt; entered</x:v>
      </x:c>
      <x:c r="N5" s="40" t="str">
        <x:v>Credit paid</x:v>
      </x:c>
      <x:c r="O5" s="40" t="str">
        <x:v>Actual &gt; commitment</x:v>
      </x:c>
    </x:row>
    <x:row r="6">
      <x:c r="A6" s="45" t="str">
        <x:v>Duplicate budget cost codes</x:v>
      </x:c>
      <x:c r="B6" s="30" t="n">
        <x:f>SUM(H6:H45)</x:f>
        <x:v>0</x:v>
      </x:c>
      <x:c r="C6" s="30" t="n">
        <x:v>0</x:v>
      </x:c>
      <x:c r="D6" s="30" t="n">
        <x:f>B6-C6</x:f>
        <x:v>0</x:v>
      </x:c>
      <x:c r="E6" s="30" t="str">
        <x:f>IF(ABS(D6)&lt;=0.01,"OK","REVIEW")</x:f>
        <x:v>OK</x:v>
      </x:c>
      <x:c r="F6" s="26" t="str">
        <x:v>Use one unique cost code per budget row.</x:v>
      </x:c>
      <x:c r="G6" s="26" t="str">
        <x:v>Budget column A</x:v>
      </x:c>
      <x:c r="H6" s="53" t="n">
        <x:f>IF(Budget!A7="",0,IF(COUNTIF(Budget!$A$7:$A$46,Budget!A7)&gt;1,1,0))</x:f>
        <x:v>0</x:v>
      </x:c>
      <x:c r="I6" s="53" t="n">
        <x:f>IF(Commitments!A7="",0,IF(COUNTIF(Commitments!$A$7:$A$56,Commitments!A7)&gt;1,1,0))</x:f>
        <x:v>0</x:v>
      </x:c>
      <x:c r="J6" s="53" t="n">
        <x:f>IF('Cost Log'!B7="",0,IF(COUNTIF('Cost Log'!$B$7:$B$106,'Cost Log'!B7)&gt;1,1,0))</x:f>
        <x:v>0</x:v>
      </x:c>
      <x:c r="K6" s="53" t="n">
        <x:f>IF('Cost Log'!B7="",0,IF(OR('Cost Log'!D7="",'Cost Log'!E7="UNKNOWN CODE"),1,0))</x:f>
        <x:v>0</x:v>
      </x:c>
      <x:c r="L6" s="53" t="n">
        <x:f>IF('Cost Log'!C7="",0,IF(COUNTIF(Commitments!$A$7:$A$56,'Cost Log'!C7)=0,1,0))</x:f>
        <x:v>0</x:v>
      </x:c>
      <x:c r="M6" s="53" t="n">
        <x:f>IF('Cost Log'!B7="",0,IF('Cost Log'!L7&gt;'Cost Log'!K7,1,0))</x:f>
        <x:v>0</x:v>
      </x:c>
      <x:c r="N6" s="53" t="n">
        <x:f>IF(AND('Cost Log'!I7="Credit",'Cost Log'!L7&lt;&gt;0),1,0)</x:f>
        <x:v>0</x:v>
      </x:c>
      <x:c r="O6" s="53" t="n">
        <x:f>IF(Commitments!A7="",0,IF(Commitments!J7&gt;Commitments!I7,1,0))</x:f>
        <x:v>0</x:v>
      </x:c>
    </x:row>
    <x:row r="7">
      <x:c r="A7" s="45" t="str">
        <x:v>Duplicate commitment IDs</x:v>
      </x:c>
      <x:c r="B7" s="30" t="n">
        <x:f>SUM(I6:I55)</x:f>
        <x:v>0</x:v>
      </x:c>
      <x:c r="C7" s="30" t="n">
        <x:v>0</x:v>
      </x:c>
      <x:c r="D7" s="30" t="n">
        <x:f>B7-C7</x:f>
        <x:v>0</x:v>
      </x:c>
      <x:c r="E7" s="30" t="str">
        <x:f>IF(ABS(D7)&lt;=0.01,"OK","REVIEW")</x:f>
        <x:v>OK</x:v>
      </x:c>
      <x:c r="F7" s="26" t="str">
        <x:v>Use one unique ID per commitment.</x:v>
      </x:c>
      <x:c r="G7" s="26" t="str">
        <x:v>Commitments column A</x:v>
      </x:c>
      <x:c r="H7" s="53" t="n">
        <x:f>IF(Budget!A8="",0,IF(COUNTIF(Budget!$A$7:$A$46,Budget!A8)&gt;1,1,0))</x:f>
        <x:v>0</x:v>
      </x:c>
      <x:c r="I7" s="53" t="n">
        <x:f>IF(Commitments!A8="",0,IF(COUNTIF(Commitments!$A$7:$A$56,Commitments!A8)&gt;1,1,0))</x:f>
        <x:v>0</x:v>
      </x:c>
      <x:c r="J7" s="53" t="n">
        <x:f>IF('Cost Log'!B8="",0,IF(COUNTIF('Cost Log'!$B$7:$B$106,'Cost Log'!B8)&gt;1,1,0))</x:f>
        <x:v>0</x:v>
      </x:c>
      <x:c r="K7" s="53" t="n">
        <x:f>IF('Cost Log'!B8="",0,IF(OR('Cost Log'!D8="",'Cost Log'!E8="UNKNOWN CODE"),1,0))</x:f>
        <x:v>0</x:v>
      </x:c>
      <x:c r="L7" s="53" t="n">
        <x:f>IF('Cost Log'!C8="",0,IF(COUNTIF(Commitments!$A$7:$A$56,'Cost Log'!C8)=0,1,0))</x:f>
        <x:v>0</x:v>
      </x:c>
      <x:c r="M7" s="53" t="n">
        <x:f>IF('Cost Log'!B8="",0,IF('Cost Log'!L8&gt;'Cost Log'!K8,1,0))</x:f>
        <x:v>0</x:v>
      </x:c>
      <x:c r="N7" s="53" t="n">
        <x:f>IF(AND('Cost Log'!I8="Credit",'Cost Log'!L8&lt;&gt;0),1,0)</x:f>
        <x:v>0</x:v>
      </x:c>
      <x:c r="O7" s="53" t="n">
        <x:f>IF(Commitments!A8="",0,IF(Commitments!J8&gt;Commitments!I8,1,0))</x:f>
        <x:v>0</x:v>
      </x:c>
    </x:row>
    <x:row r="8">
      <x:c r="A8" s="45" t="str">
        <x:v>Duplicate cost-entry IDs</x:v>
      </x:c>
      <x:c r="B8" s="30" t="n">
        <x:f>SUM(J6:J105)</x:f>
        <x:v>0</x:v>
      </x:c>
      <x:c r="C8" s="30" t="n">
        <x:v>0</x:v>
      </x:c>
      <x:c r="D8" s="30" t="n">
        <x:f>B8-C8</x:f>
        <x:v>0</x:v>
      </x:c>
      <x:c r="E8" s="30" t="str">
        <x:f>IF(ABS(D8)&lt;=0.01,"OK","REVIEW")</x:f>
        <x:v>OK</x:v>
      </x:c>
      <x:c r="F8" s="26" t="str">
        <x:v>Use one unique ID per cost transaction.</x:v>
      </x:c>
      <x:c r="G8" s="26" t="str">
        <x:v>Cost Log column B</x:v>
      </x:c>
      <x:c r="H8" s="53" t="n">
        <x:f>IF(Budget!A9="",0,IF(COUNTIF(Budget!$A$7:$A$46,Budget!A9)&gt;1,1,0))</x:f>
        <x:v>0</x:v>
      </x:c>
      <x:c r="I8" s="53" t="n">
        <x:f>IF(Commitments!A9="",0,IF(COUNTIF(Commitments!$A$7:$A$56,Commitments!A9)&gt;1,1,0))</x:f>
        <x:v>0</x:v>
      </x:c>
      <x:c r="J8" s="53" t="n">
        <x:f>IF('Cost Log'!B9="",0,IF(COUNTIF('Cost Log'!$B$7:$B$106,'Cost Log'!B9)&gt;1,1,0))</x:f>
        <x:v>0</x:v>
      </x:c>
      <x:c r="K8" s="53" t="n">
        <x:f>IF('Cost Log'!B9="",0,IF(OR('Cost Log'!D9="",'Cost Log'!E9="UNKNOWN CODE"),1,0))</x:f>
        <x:v>0</x:v>
      </x:c>
      <x:c r="L8" s="53" t="n">
        <x:f>IF('Cost Log'!C9="",0,IF(COUNTIF(Commitments!$A$7:$A$56,'Cost Log'!C9)=0,1,0))</x:f>
        <x:v>0</x:v>
      </x:c>
      <x:c r="M8" s="53" t="n">
        <x:f>IF('Cost Log'!B9="",0,IF('Cost Log'!L9&gt;'Cost Log'!K9,1,0))</x:f>
        <x:v>0</x:v>
      </x:c>
      <x:c r="N8" s="53" t="n">
        <x:f>IF(AND('Cost Log'!I9="Credit",'Cost Log'!L9&lt;&gt;0),1,0)</x:f>
        <x:v>0</x:v>
      </x:c>
      <x:c r="O8" s="53" t="n">
        <x:f>IF(Commitments!A9="",0,IF(Commitments!J9&gt;Commitments!I9,1,0))</x:f>
        <x:v>0</x:v>
      </x:c>
    </x:row>
    <x:row r="9">
      <x:c r="A9" s="45" t="str">
        <x:v>Missing or unknown cost code</x:v>
      </x:c>
      <x:c r="B9" s="30" t="n">
        <x:f>SUM(K6:K105)</x:f>
        <x:v>0</x:v>
      </x:c>
      <x:c r="C9" s="30" t="n">
        <x:v>0</x:v>
      </x:c>
      <x:c r="D9" s="30" t="n">
        <x:f>B9-C9</x:f>
        <x:v>0</x:v>
      </x:c>
      <x:c r="E9" s="30" t="str">
        <x:f>IF(ABS(D9)&lt;=0.01,"OK","REVIEW")</x:f>
        <x:v>OK</x:v>
      </x:c>
      <x:c r="F9" s="26" t="str">
        <x:v>Assign every cost row to a valid budget code.</x:v>
      </x:c>
      <x:c r="G9" s="26" t="str">
        <x:v>Cost Log columns D and E</x:v>
      </x:c>
      <x:c r="H9" s="53" t="n">
        <x:f>IF(Budget!A10="",0,IF(COUNTIF(Budget!$A$7:$A$46,Budget!A10)&gt;1,1,0))</x:f>
        <x:v>0</x:v>
      </x:c>
      <x:c r="I9" s="53" t="n">
        <x:f>IF(Commitments!A10="",0,IF(COUNTIF(Commitments!$A$7:$A$56,Commitments!A10)&gt;1,1,0))</x:f>
        <x:v>0</x:v>
      </x:c>
      <x:c r="J9" s="53" t="n">
        <x:f>IF('Cost Log'!B10="",0,IF(COUNTIF('Cost Log'!$B$7:$B$106,'Cost Log'!B10)&gt;1,1,0))</x:f>
        <x:v>0</x:v>
      </x:c>
      <x:c r="K9" s="53" t="n">
        <x:f>IF('Cost Log'!B10="",0,IF(OR('Cost Log'!D10="",'Cost Log'!E10="UNKNOWN CODE"),1,0))</x:f>
        <x:v>0</x:v>
      </x:c>
      <x:c r="L9" s="53" t="n">
        <x:f>IF('Cost Log'!C10="",0,IF(COUNTIF(Commitments!$A$7:$A$56,'Cost Log'!C10)=0,1,0))</x:f>
        <x:v>0</x:v>
      </x:c>
      <x:c r="M9" s="53" t="n">
        <x:f>IF('Cost Log'!B10="",0,IF('Cost Log'!L10&gt;'Cost Log'!K10,1,0))</x:f>
        <x:v>0</x:v>
      </x:c>
      <x:c r="N9" s="53" t="n">
        <x:f>IF(AND('Cost Log'!I10="Credit",'Cost Log'!L10&lt;&gt;0),1,0)</x:f>
        <x:v>0</x:v>
      </x:c>
      <x:c r="O9" s="53" t="n">
        <x:f>IF(Commitments!A10="",0,IF(Commitments!J10&gt;Commitments!I10,1,0))</x:f>
        <x:v>0</x:v>
      </x:c>
    </x:row>
    <x:row r="10">
      <x:c r="A10" s="45" t="str">
        <x:v>Missing linked commitment</x:v>
      </x:c>
      <x:c r="B10" s="30" t="n">
        <x:f>SUM(L6:L105)</x:f>
        <x:v>0</x:v>
      </x:c>
      <x:c r="C10" s="30" t="n">
        <x:v>0</x:v>
      </x:c>
      <x:c r="D10" s="30" t="n">
        <x:f>B10-C10</x:f>
        <x:v>0</x:v>
      </x:c>
      <x:c r="E10" s="30" t="str">
        <x:f>IF(ABS(D10)&lt;=0.01,"OK","REVIEW")</x:f>
        <x:v>OK</x:v>
      </x:c>
      <x:c r="F10" s="26" t="str">
        <x:v>Correct or remove commitment IDs not in the register.</x:v>
      </x:c>
      <x:c r="G10" s="26" t="str">
        <x:v>Cost Log column C</x:v>
      </x:c>
      <x:c r="H10" s="53" t="n">
        <x:f>IF(Budget!A11="",0,IF(COUNTIF(Budget!$A$7:$A$46,Budget!A11)&gt;1,1,0))</x:f>
        <x:v>0</x:v>
      </x:c>
      <x:c r="I10" s="53" t="n">
        <x:f>IF(Commitments!A11="",0,IF(COUNTIF(Commitments!$A$7:$A$56,Commitments!A11)&gt;1,1,0))</x:f>
        <x:v>0</x:v>
      </x:c>
      <x:c r="J10" s="53" t="n">
        <x:f>IF('Cost Log'!B11="",0,IF(COUNTIF('Cost Log'!$B$7:$B$106,'Cost Log'!B11)&gt;1,1,0))</x:f>
        <x:v>0</x:v>
      </x:c>
      <x:c r="K10" s="53" t="n">
        <x:f>IF('Cost Log'!B11="",0,IF(OR('Cost Log'!D11="",'Cost Log'!E11="UNKNOWN CODE"),1,0))</x:f>
        <x:v>0</x:v>
      </x:c>
      <x:c r="L10" s="53" t="n">
        <x:f>IF('Cost Log'!C11="",0,IF(COUNTIF(Commitments!$A$7:$A$56,'Cost Log'!C11)=0,1,0))</x:f>
        <x:v>0</x:v>
      </x:c>
      <x:c r="M10" s="53" t="n">
        <x:f>IF('Cost Log'!B11="",0,IF('Cost Log'!L11&gt;'Cost Log'!K11,1,0))</x:f>
        <x:v>0</x:v>
      </x:c>
      <x:c r="N10" s="53" t="n">
        <x:f>IF(AND('Cost Log'!I11="Credit",'Cost Log'!L11&lt;&gt;0),1,0)</x:f>
        <x:v>0</x:v>
      </x:c>
      <x:c r="O10" s="53" t="n">
        <x:f>IF(Commitments!A11="",0,IF(Commitments!J11&gt;Commitments!I11,1,0))</x:f>
        <x:v>0</x:v>
      </x:c>
    </x:row>
    <x:row r="11">
      <x:c r="A11" s="45" t="str">
        <x:v>Paid amount exceeds entered amount</x:v>
      </x:c>
      <x:c r="B11" s="30" t="n">
        <x:f>SUM(M6:M105)</x:f>
        <x:v>0</x:v>
      </x:c>
      <x:c r="C11" s="30" t="n">
        <x:v>0</x:v>
      </x:c>
      <x:c r="D11" s="30" t="n">
        <x:f>B11-C11</x:f>
        <x:v>0</x:v>
      </x:c>
      <x:c r="E11" s="30" t="str">
        <x:f>IF(ABS(D11)&lt;=0.01,"OK","REVIEW")</x:f>
        <x:v>OK</x:v>
      </x:c>
      <x:c r="F11" s="26" t="str">
        <x:v>Correct the paid amount or source transaction.</x:v>
      </x:c>
      <x:c r="G11" s="26" t="str">
        <x:v>Cost Log columns K and L</x:v>
      </x:c>
      <x:c r="H11" s="53" t="n">
        <x:f>IF(Budget!A12="",0,IF(COUNTIF(Budget!$A$7:$A$46,Budget!A12)&gt;1,1,0))</x:f>
        <x:v>0</x:v>
      </x:c>
      <x:c r="I11" s="53" t="n">
        <x:f>IF(Commitments!A12="",0,IF(COUNTIF(Commitments!$A$7:$A$56,Commitments!A12)&gt;1,1,0))</x:f>
        <x:v>0</x:v>
      </x:c>
      <x:c r="J11" s="53" t="n">
        <x:f>IF('Cost Log'!B12="",0,IF(COUNTIF('Cost Log'!$B$7:$B$106,'Cost Log'!B12)&gt;1,1,0))</x:f>
        <x:v>0</x:v>
      </x:c>
      <x:c r="K11" s="53" t="n">
        <x:f>IF('Cost Log'!B12="",0,IF(OR('Cost Log'!D12="",'Cost Log'!E12="UNKNOWN CODE"),1,0))</x:f>
        <x:v>0</x:v>
      </x:c>
      <x:c r="L11" s="53" t="n">
        <x:f>IF('Cost Log'!C12="",0,IF(COUNTIF(Commitments!$A$7:$A$56,'Cost Log'!C12)=0,1,0))</x:f>
        <x:v>0</x:v>
      </x:c>
      <x:c r="M11" s="53" t="n">
        <x:f>IF('Cost Log'!B12="",0,IF('Cost Log'!L12&gt;'Cost Log'!K12,1,0))</x:f>
        <x:v>0</x:v>
      </x:c>
      <x:c r="N11" s="53" t="n">
        <x:f>IF(AND('Cost Log'!I12="Credit",'Cost Log'!L12&lt;&gt;0),1,0)</x:f>
        <x:v>0</x:v>
      </x:c>
      <x:c r="O11" s="53" t="n">
        <x:f>IF(Commitments!A12="",0,IF(Commitments!J12&gt;Commitments!I12,1,0))</x:f>
        <x:v>0</x:v>
      </x:c>
    </x:row>
    <x:row r="12">
      <x:c r="A12" s="45" t="str">
        <x:v>Credit with paid amount</x:v>
      </x:c>
      <x:c r="B12" s="30" t="n">
        <x:f>SUM(N6:N105)</x:f>
        <x:v>0</x:v>
      </x:c>
      <x:c r="C12" s="30" t="n">
        <x:v>0</x:v>
      </x:c>
      <x:c r="D12" s="30" t="n">
        <x:f>B12-C12</x:f>
        <x:v>0</x:v>
      </x:c>
      <x:c r="E12" s="30" t="str">
        <x:f>IF(ABS(D12)&lt;=0.01,"OK","REVIEW")</x:f>
        <x:v>OK</x:v>
      </x:c>
      <x:c r="F12" s="26" t="str">
        <x:v>Credits should not carry a paid amount.</x:v>
      </x:c>
      <x:c r="G12" s="26" t="str">
        <x:v>Cost Log columns I and L</x:v>
      </x:c>
      <x:c r="H12" s="53" t="n">
        <x:f>IF(Budget!A13="",0,IF(COUNTIF(Budget!$A$7:$A$46,Budget!A13)&gt;1,1,0))</x:f>
        <x:v>0</x:v>
      </x:c>
      <x:c r="I12" s="53" t="n">
        <x:f>IF(Commitments!A13="",0,IF(COUNTIF(Commitments!$A$7:$A$56,Commitments!A13)&gt;1,1,0))</x:f>
        <x:v>0</x:v>
      </x:c>
      <x:c r="J12" s="53" t="n">
        <x:f>IF('Cost Log'!B13="",0,IF(COUNTIF('Cost Log'!$B$7:$B$106,'Cost Log'!B13)&gt;1,1,0))</x:f>
        <x:v>0</x:v>
      </x:c>
      <x:c r="K12" s="53" t="n">
        <x:f>IF('Cost Log'!B13="",0,IF(OR('Cost Log'!D13="",'Cost Log'!E13="UNKNOWN CODE"),1,0))</x:f>
        <x:v>0</x:v>
      </x:c>
      <x:c r="L12" s="53" t="n">
        <x:f>IF('Cost Log'!C13="",0,IF(COUNTIF(Commitments!$A$7:$A$56,'Cost Log'!C13)=0,1,0))</x:f>
        <x:v>0</x:v>
      </x:c>
      <x:c r="M12" s="53" t="n">
        <x:f>IF('Cost Log'!B13="",0,IF('Cost Log'!L13&gt;'Cost Log'!K13,1,0))</x:f>
        <x:v>0</x:v>
      </x:c>
      <x:c r="N12" s="53" t="n">
        <x:f>IF(AND('Cost Log'!I13="Credit",'Cost Log'!L13&lt;&gt;0),1,0)</x:f>
        <x:v>0</x:v>
      </x:c>
      <x:c r="O12" s="53" t="n">
        <x:f>IF(Commitments!A13="",0,IF(Commitments!J13&gt;Commitments!I13,1,0))</x:f>
        <x:v>0</x:v>
      </x:c>
    </x:row>
    <x:row r="13">
      <x:c r="A13" s="45" t="str">
        <x:v>Commitment actual exceeds revised</x:v>
      </x:c>
      <x:c r="B13" s="30" t="n">
        <x:f>SUM(O6:O55)</x:f>
        <x:v>0</x:v>
      </x:c>
      <x:c r="C13" s="30" t="n">
        <x:v>0</x:v>
      </x:c>
      <x:c r="D13" s="30" t="n">
        <x:f>B13-C13</x:f>
        <x:v>0</x:v>
      </x:c>
      <x:c r="E13" s="30" t="str">
        <x:f>IF(ABS(D13)&lt;=0.01,"OK","REVIEW")</x:f>
        <x:v>OK</x:v>
      </x:c>
      <x:c r="F13" s="26" t="str">
        <x:v>Review overbilling or approved commitment changes.</x:v>
      </x:c>
      <x:c r="G13" s="26" t="str">
        <x:v>Commitments columns I and J</x:v>
      </x:c>
      <x:c r="H13" s="53" t="n">
        <x:f>IF(Budget!A14="",0,IF(COUNTIF(Budget!$A$7:$A$46,Budget!A14)&gt;1,1,0))</x:f>
        <x:v>0</x:v>
      </x:c>
      <x:c r="I13" s="53" t="n">
        <x:f>IF(Commitments!A14="",0,IF(COUNTIF(Commitments!$A$7:$A$56,Commitments!A14)&gt;1,1,0))</x:f>
        <x:v>0</x:v>
      </x:c>
      <x:c r="J13" s="53" t="n">
        <x:f>IF('Cost Log'!B14="",0,IF(COUNTIF('Cost Log'!$B$7:$B$106,'Cost Log'!B14)&gt;1,1,0))</x:f>
        <x:v>0</x:v>
      </x:c>
      <x:c r="K13" s="53" t="n">
        <x:f>IF('Cost Log'!B14="",0,IF(OR('Cost Log'!D14="",'Cost Log'!E14="UNKNOWN CODE"),1,0))</x:f>
        <x:v>0</x:v>
      </x:c>
      <x:c r="L13" s="53" t="n">
        <x:f>IF('Cost Log'!C14="",0,IF(COUNTIF(Commitments!$A$7:$A$56,'Cost Log'!C14)=0,1,0))</x:f>
        <x:v>0</x:v>
      </x:c>
      <x:c r="M13" s="53" t="n">
        <x:f>IF('Cost Log'!B14="",0,IF('Cost Log'!L14&gt;'Cost Log'!K14,1,0))</x:f>
        <x:v>0</x:v>
      </x:c>
      <x:c r="N13" s="53" t="n">
        <x:f>IF(AND('Cost Log'!I14="Credit",'Cost Log'!L14&lt;&gt;0),1,0)</x:f>
        <x:v>0</x:v>
      </x:c>
      <x:c r="O13" s="53" t="n">
        <x:f>IF(Commitments!A14="",0,IF(Commitments!J14&gt;Commitments!I14,1,0))</x:f>
        <x:v>0</x:v>
      </x:c>
    </x:row>
    <x:row r="14">
      <x:c r="A14" s="45" t="str">
        <x:v>Forecast tie-out</x:v>
      </x:c>
      <x:c r="B14" s="30" t="n">
        <x:f>ABS('Job Summary'!$B$11-('Job Summary'!$B$8+'Job Summary'!$B$9+'Job Summary'!$B$10))</x:f>
        <x:v>0</x:v>
      </x:c>
      <x:c r="C14" s="30" t="n">
        <x:v>0</x:v>
      </x:c>
      <x:c r="D14" s="30" t="n">
        <x:f>B14-C14</x:f>
        <x:v>0</x:v>
      </x:c>
      <x:c r="E14" s="30" t="str">
        <x:f>IF(ABS(D14)&lt;=0.01,"OK","REVIEW")</x:f>
        <x:v>OK</x:v>
      </x:c>
      <x:c r="F14" s="26" t="str">
        <x:v>Actual + open commitments + ETC must equal forecast final cost.</x:v>
      </x:c>
      <x:c r="G14" s="26" t="str">
        <x:v>Job Summary</x:v>
      </x:c>
      <x:c r="H14" s="53" t="n">
        <x:f>IF(Budget!A15="",0,IF(COUNTIF(Budget!$A$7:$A$46,Budget!A15)&gt;1,1,0))</x:f>
        <x:v>0</x:v>
      </x:c>
      <x:c r="I14" s="53" t="n">
        <x:f>IF(Commitments!A15="",0,IF(COUNTIF(Commitments!$A$7:$A$56,Commitments!A15)&gt;1,1,0))</x:f>
        <x:v>0</x:v>
      </x:c>
      <x:c r="J14" s="53" t="n">
        <x:f>IF('Cost Log'!B15="",0,IF(COUNTIF('Cost Log'!$B$7:$B$106,'Cost Log'!B15)&gt;1,1,0))</x:f>
        <x:v>0</x:v>
      </x:c>
      <x:c r="K14" s="53" t="n">
        <x:f>IF('Cost Log'!B15="",0,IF(OR('Cost Log'!D15="",'Cost Log'!E15="UNKNOWN CODE"),1,0))</x:f>
        <x:v>0</x:v>
      </x:c>
      <x:c r="L14" s="53" t="n">
        <x:f>IF('Cost Log'!C15="",0,IF(COUNTIF(Commitments!$A$7:$A$56,'Cost Log'!C15)=0,1,0))</x:f>
        <x:v>0</x:v>
      </x:c>
      <x:c r="M14" s="53" t="n">
        <x:f>IF('Cost Log'!B15="",0,IF('Cost Log'!L15&gt;'Cost Log'!K15,1,0))</x:f>
        <x:v>0</x:v>
      </x:c>
      <x:c r="N14" s="53" t="n">
        <x:f>IF(AND('Cost Log'!I15="Credit",'Cost Log'!L15&lt;&gt;0),1,0)</x:f>
        <x:v>0</x:v>
      </x:c>
      <x:c r="O14" s="53" t="n">
        <x:f>IF(Commitments!A15="",0,IF(Commitments!J15&gt;Commitments!I15,1,0))</x:f>
        <x:v>0</x:v>
      </x:c>
    </x:row>
    <x:row r="15">
      <x:c r="A15" s="45" t="str">
        <x:v>Category summary tie-out</x:v>
      </x:c>
      <x:c r="B15" s="30" t="n">
        <x:f>ABS(SUM('Job Summary'!$K$6:$K$13)-'Job Summary'!$B$11)</x:f>
        <x:v>0</x:v>
      </x:c>
      <x:c r="C15" s="30" t="n">
        <x:v>0</x:v>
      </x:c>
      <x:c r="D15" s="30" t="n">
        <x:f>B15-C15</x:f>
        <x:v>0</x:v>
      </x:c>
      <x:c r="E15" s="30" t="str">
        <x:f>IF(ABS(D15)&lt;=0.01,"OK","REVIEW")</x:f>
        <x:v>OK</x:v>
      </x:c>
      <x:c r="F15" s="26" t="str">
        <x:v>Category forecast must equal budget forecast total.</x:v>
      </x:c>
      <x:c r="G15" s="26" t="str">
        <x:v>Job Summary category table</x:v>
      </x:c>
      <x:c r="H15" s="53" t="n">
        <x:f>IF(Budget!A16="",0,IF(COUNTIF(Budget!$A$7:$A$46,Budget!A16)&gt;1,1,0))</x:f>
        <x:v>0</x:v>
      </x:c>
      <x:c r="I15" s="53" t="n">
        <x:f>IF(Commitments!A16="",0,IF(COUNTIF(Commitments!$A$7:$A$56,Commitments!A16)&gt;1,1,0))</x:f>
        <x:v>0</x:v>
      </x:c>
      <x:c r="J15" s="53" t="n">
        <x:f>IF('Cost Log'!B16="",0,IF(COUNTIF('Cost Log'!$B$7:$B$106,'Cost Log'!B16)&gt;1,1,0))</x:f>
        <x:v>0</x:v>
      </x:c>
      <x:c r="K15" s="53" t="n">
        <x:f>IF('Cost Log'!B16="",0,IF(OR('Cost Log'!D16="",'Cost Log'!E16="UNKNOWN CODE"),1,0))</x:f>
        <x:v>0</x:v>
      </x:c>
      <x:c r="L15" s="53" t="n">
        <x:f>IF('Cost Log'!C16="",0,IF(COUNTIF(Commitments!$A$7:$A$56,'Cost Log'!C16)=0,1,0))</x:f>
        <x:v>0</x:v>
      </x:c>
      <x:c r="M15" s="53" t="n">
        <x:f>IF('Cost Log'!B16="",0,IF('Cost Log'!L16&gt;'Cost Log'!K16,1,0))</x:f>
        <x:v>0</x:v>
      </x:c>
      <x:c r="N15" s="53" t="n">
        <x:f>IF(AND('Cost Log'!I16="Credit",'Cost Log'!L16&lt;&gt;0),1,0)</x:f>
        <x:v>0</x:v>
      </x:c>
      <x:c r="O15" s="53" t="n">
        <x:f>IF(Commitments!A16="",0,IF(Commitments!J16&gt;Commitments!I16,1,0))</x:f>
        <x:v>0</x:v>
      </x:c>
    </x:row>
    <x:row r="16">
      <x:c r="A16" s="45" t="str">
        <x:v>Overall model status</x:v>
      </x:c>
      <x:c r="B16" s="30" t="n">
        <x:f>COUNTIF(E6:E15,"REVIEW")</x:f>
        <x:v>0</x:v>
      </x:c>
      <x:c r="C16" s="30" t="n">
        <x:v>0</x:v>
      </x:c>
      <x:c r="D16" s="30" t="n">
        <x:f>B16-C16</x:f>
        <x:v>0</x:v>
      </x:c>
      <x:c r="E16" s="30" t="str">
        <x:f>IF(ABS(D16)&lt;=0.01,"OK","REVIEW")</x:f>
        <x:v>OK</x:v>
      </x:c>
      <x:c r="F16" s="26" t="str">
        <x:v>Resolve every exception above.</x:v>
      </x:c>
      <x:c r="G16" s="26" t="str">
        <x:v>This Checks sheet</x:v>
      </x:c>
      <x:c r="H16" s="53" t="n">
        <x:f>IF(Budget!A17="",0,IF(COUNTIF(Budget!$A$7:$A$46,Budget!A17)&gt;1,1,0))</x:f>
        <x:v>0</x:v>
      </x:c>
      <x:c r="I16" s="53" t="n">
        <x:f>IF(Commitments!A17="",0,IF(COUNTIF(Commitments!$A$7:$A$56,Commitments!A17)&gt;1,1,0))</x:f>
        <x:v>0</x:v>
      </x:c>
      <x:c r="J16" s="53" t="n">
        <x:f>IF('Cost Log'!B17="",0,IF(COUNTIF('Cost Log'!$B$7:$B$106,'Cost Log'!B17)&gt;1,1,0))</x:f>
        <x:v>0</x:v>
      </x:c>
      <x:c r="K16" s="53" t="n">
        <x:f>IF('Cost Log'!B17="",0,IF(OR('Cost Log'!D17="",'Cost Log'!E17="UNKNOWN CODE"),1,0))</x:f>
        <x:v>0</x:v>
      </x:c>
      <x:c r="L16" s="53" t="n">
        <x:f>IF('Cost Log'!C17="",0,IF(COUNTIF(Commitments!$A$7:$A$56,'Cost Log'!C17)=0,1,0))</x:f>
        <x:v>0</x:v>
      </x:c>
      <x:c r="M16" s="53" t="n">
        <x:f>IF('Cost Log'!B17="",0,IF('Cost Log'!L17&gt;'Cost Log'!K17,1,0))</x:f>
        <x:v>0</x:v>
      </x:c>
      <x:c r="N16" s="53" t="n">
        <x:f>IF(AND('Cost Log'!I17="Credit",'Cost Log'!L17&lt;&gt;0),1,0)</x:f>
        <x:v>0</x:v>
      </x:c>
      <x:c r="O16" s="53" t="n">
        <x:f>IF(Commitments!A17="",0,IF(Commitments!J17&gt;Commitments!I17,1,0))</x:f>
        <x:v>0</x:v>
      </x:c>
    </x:row>
    <x:row r="17">
      <x:c r="H17" s="53" t="n">
        <x:f>IF(Budget!A18="",0,IF(COUNTIF(Budget!$A$7:$A$46,Budget!A18)&gt;1,1,0))</x:f>
        <x:v>0</x:v>
      </x:c>
      <x:c r="I17" s="53" t="n">
        <x:f>IF(Commitments!A18="",0,IF(COUNTIF(Commitments!$A$7:$A$56,Commitments!A18)&gt;1,1,0))</x:f>
        <x:v>0</x:v>
      </x:c>
      <x:c r="J17" s="53" t="n">
        <x:f>IF('Cost Log'!B18="",0,IF(COUNTIF('Cost Log'!$B$7:$B$106,'Cost Log'!B18)&gt;1,1,0))</x:f>
        <x:v>0</x:v>
      </x:c>
      <x:c r="K17" s="53" t="n">
        <x:f>IF('Cost Log'!B18="",0,IF(OR('Cost Log'!D18="",'Cost Log'!E18="UNKNOWN CODE"),1,0))</x:f>
        <x:v>0</x:v>
      </x:c>
      <x:c r="L17" s="53" t="n">
        <x:f>IF('Cost Log'!C18="",0,IF(COUNTIF(Commitments!$A$7:$A$56,'Cost Log'!C18)=0,1,0))</x:f>
        <x:v>0</x:v>
      </x:c>
      <x:c r="M17" s="53" t="n">
        <x:f>IF('Cost Log'!B18="",0,IF('Cost Log'!L18&gt;'Cost Log'!K18,1,0))</x:f>
        <x:v>0</x:v>
      </x:c>
      <x:c r="N17" s="53" t="n">
        <x:f>IF(AND('Cost Log'!I18="Credit",'Cost Log'!L18&lt;&gt;0),1,0)</x:f>
        <x:v>0</x:v>
      </x:c>
      <x:c r="O17" s="53" t="n">
        <x:f>IF(Commitments!A18="",0,IF(Commitments!J18&gt;Commitments!I18,1,0))</x:f>
        <x:v>0</x:v>
      </x:c>
    </x:row>
    <x:row r="18">
      <x:c r="H18" s="53" t="n">
        <x:f>IF(Budget!A19="",0,IF(COUNTIF(Budget!$A$7:$A$46,Budget!A19)&gt;1,1,0))</x:f>
        <x:v>0</x:v>
      </x:c>
      <x:c r="I18" s="53" t="n">
        <x:f>IF(Commitments!A19="",0,IF(COUNTIF(Commitments!$A$7:$A$56,Commitments!A19)&gt;1,1,0))</x:f>
        <x:v>0</x:v>
      </x:c>
      <x:c r="J18" s="53" t="n">
        <x:f>IF('Cost Log'!B19="",0,IF(COUNTIF('Cost Log'!$B$7:$B$106,'Cost Log'!B19)&gt;1,1,0))</x:f>
        <x:v>0</x:v>
      </x:c>
      <x:c r="K18" s="53" t="n">
        <x:f>IF('Cost Log'!B19="",0,IF(OR('Cost Log'!D19="",'Cost Log'!E19="UNKNOWN CODE"),1,0))</x:f>
        <x:v>0</x:v>
      </x:c>
      <x:c r="L18" s="53" t="n">
        <x:f>IF('Cost Log'!C19="",0,IF(COUNTIF(Commitments!$A$7:$A$56,'Cost Log'!C19)=0,1,0))</x:f>
        <x:v>0</x:v>
      </x:c>
      <x:c r="M18" s="53" t="n">
        <x:f>IF('Cost Log'!B19="",0,IF('Cost Log'!L19&gt;'Cost Log'!K19,1,0))</x:f>
        <x:v>0</x:v>
      </x:c>
      <x:c r="N18" s="53" t="n">
        <x:f>IF(AND('Cost Log'!I19="Credit",'Cost Log'!L19&lt;&gt;0),1,0)</x:f>
        <x:v>0</x:v>
      </x:c>
      <x:c r="O18" s="53" t="n">
        <x:f>IF(Commitments!A19="",0,IF(Commitments!J19&gt;Commitments!I19,1,0))</x:f>
        <x:v>0</x:v>
      </x:c>
    </x:row>
    <x:row r="19">
      <x:c r="H19" s="53" t="n">
        <x:f>IF(Budget!A20="",0,IF(COUNTIF(Budget!$A$7:$A$46,Budget!A20)&gt;1,1,0))</x:f>
        <x:v>0</x:v>
      </x:c>
      <x:c r="I19" s="53" t="n">
        <x:f>IF(Commitments!A20="",0,IF(COUNTIF(Commitments!$A$7:$A$56,Commitments!A20)&gt;1,1,0))</x:f>
        <x:v>0</x:v>
      </x:c>
      <x:c r="J19" s="53" t="n">
        <x:f>IF('Cost Log'!B20="",0,IF(COUNTIF('Cost Log'!$B$7:$B$106,'Cost Log'!B20)&gt;1,1,0))</x:f>
        <x:v>0</x:v>
      </x:c>
      <x:c r="K19" s="53" t="n">
        <x:f>IF('Cost Log'!B20="",0,IF(OR('Cost Log'!D20="",'Cost Log'!E20="UNKNOWN CODE"),1,0))</x:f>
        <x:v>0</x:v>
      </x:c>
      <x:c r="L19" s="53" t="n">
        <x:f>IF('Cost Log'!C20="",0,IF(COUNTIF(Commitments!$A$7:$A$56,'Cost Log'!C20)=0,1,0))</x:f>
        <x:v>0</x:v>
      </x:c>
      <x:c r="M19" s="53" t="n">
        <x:f>IF('Cost Log'!B20="",0,IF('Cost Log'!L20&gt;'Cost Log'!K20,1,0))</x:f>
        <x:v>0</x:v>
      </x:c>
      <x:c r="N19" s="53" t="n">
        <x:f>IF(AND('Cost Log'!I20="Credit",'Cost Log'!L20&lt;&gt;0),1,0)</x:f>
        <x:v>0</x:v>
      </x:c>
      <x:c r="O19" s="53" t="n">
        <x:f>IF(Commitments!A20="",0,IF(Commitments!J20&gt;Commitments!I20,1,0))</x:f>
        <x:v>0</x:v>
      </x:c>
    </x:row>
    <x:row r="20">
      <x:c r="H20" s="53" t="n">
        <x:f>IF(Budget!A21="",0,IF(COUNTIF(Budget!$A$7:$A$46,Budget!A21)&gt;1,1,0))</x:f>
        <x:v>0</x:v>
      </x:c>
      <x:c r="I20" s="53" t="n">
        <x:f>IF(Commitments!A21="",0,IF(COUNTIF(Commitments!$A$7:$A$56,Commitments!A21)&gt;1,1,0))</x:f>
        <x:v>0</x:v>
      </x:c>
      <x:c r="J20" s="53" t="n">
        <x:f>IF('Cost Log'!B21="",0,IF(COUNTIF('Cost Log'!$B$7:$B$106,'Cost Log'!B21)&gt;1,1,0))</x:f>
        <x:v>0</x:v>
      </x:c>
      <x:c r="K20" s="53" t="n">
        <x:f>IF('Cost Log'!B21="",0,IF(OR('Cost Log'!D21="",'Cost Log'!E21="UNKNOWN CODE"),1,0))</x:f>
        <x:v>0</x:v>
      </x:c>
      <x:c r="L20" s="53" t="n">
        <x:f>IF('Cost Log'!C21="",0,IF(COUNTIF(Commitments!$A$7:$A$56,'Cost Log'!C21)=0,1,0))</x:f>
        <x:v>0</x:v>
      </x:c>
      <x:c r="M20" s="53" t="n">
        <x:f>IF('Cost Log'!B21="",0,IF('Cost Log'!L21&gt;'Cost Log'!K21,1,0))</x:f>
        <x:v>0</x:v>
      </x:c>
      <x:c r="N20" s="53" t="n">
        <x:f>IF(AND('Cost Log'!I21="Credit",'Cost Log'!L21&lt;&gt;0),1,0)</x:f>
        <x:v>0</x:v>
      </x:c>
      <x:c r="O20" s="53" t="n">
        <x:f>IF(Commitments!A21="",0,IF(Commitments!J21&gt;Commitments!I21,1,0))</x:f>
        <x:v>0</x:v>
      </x:c>
    </x:row>
    <x:row r="21">
      <x:c r="H21" s="53" t="n">
        <x:f>IF(Budget!A22="",0,IF(COUNTIF(Budget!$A$7:$A$46,Budget!A22)&gt;1,1,0))</x:f>
        <x:v>0</x:v>
      </x:c>
      <x:c r="I21" s="53" t="n">
        <x:f>IF(Commitments!A22="",0,IF(COUNTIF(Commitments!$A$7:$A$56,Commitments!A22)&gt;1,1,0))</x:f>
        <x:v>0</x:v>
      </x:c>
      <x:c r="J21" s="53" t="n">
        <x:f>IF('Cost Log'!B22="",0,IF(COUNTIF('Cost Log'!$B$7:$B$106,'Cost Log'!B22)&gt;1,1,0))</x:f>
        <x:v>0</x:v>
      </x:c>
      <x:c r="K21" s="53" t="n">
        <x:f>IF('Cost Log'!B22="",0,IF(OR('Cost Log'!D22="",'Cost Log'!E22="UNKNOWN CODE"),1,0))</x:f>
        <x:v>0</x:v>
      </x:c>
      <x:c r="L21" s="53" t="n">
        <x:f>IF('Cost Log'!C22="",0,IF(COUNTIF(Commitments!$A$7:$A$56,'Cost Log'!C22)=0,1,0))</x:f>
        <x:v>0</x:v>
      </x:c>
      <x:c r="M21" s="53" t="n">
        <x:f>IF('Cost Log'!B22="",0,IF('Cost Log'!L22&gt;'Cost Log'!K22,1,0))</x:f>
        <x:v>0</x:v>
      </x:c>
      <x:c r="N21" s="53" t="n">
        <x:f>IF(AND('Cost Log'!I22="Credit",'Cost Log'!L22&lt;&gt;0),1,0)</x:f>
        <x:v>0</x:v>
      </x:c>
      <x:c r="O21" s="53" t="n">
        <x:f>IF(Commitments!A22="",0,IF(Commitments!J22&gt;Commitments!I22,1,0))</x:f>
        <x:v>0</x:v>
      </x:c>
    </x:row>
    <x:row r="22">
      <x:c r="H22" s="53" t="n">
        <x:f>IF(Budget!A23="",0,IF(COUNTIF(Budget!$A$7:$A$46,Budget!A23)&gt;1,1,0))</x:f>
        <x:v>0</x:v>
      </x:c>
      <x:c r="I22" s="53" t="n">
        <x:f>IF(Commitments!A23="",0,IF(COUNTIF(Commitments!$A$7:$A$56,Commitments!A23)&gt;1,1,0))</x:f>
        <x:v>0</x:v>
      </x:c>
      <x:c r="J22" s="53" t="n">
        <x:f>IF('Cost Log'!B23="",0,IF(COUNTIF('Cost Log'!$B$7:$B$106,'Cost Log'!B23)&gt;1,1,0))</x:f>
        <x:v>0</x:v>
      </x:c>
      <x:c r="K22" s="53" t="n">
        <x:f>IF('Cost Log'!B23="",0,IF(OR('Cost Log'!D23="",'Cost Log'!E23="UNKNOWN CODE"),1,0))</x:f>
        <x:v>0</x:v>
      </x:c>
      <x:c r="L22" s="53" t="n">
        <x:f>IF('Cost Log'!C23="",0,IF(COUNTIF(Commitments!$A$7:$A$56,'Cost Log'!C23)=0,1,0))</x:f>
        <x:v>0</x:v>
      </x:c>
      <x:c r="M22" s="53" t="n">
        <x:f>IF('Cost Log'!B23="",0,IF('Cost Log'!L23&gt;'Cost Log'!K23,1,0))</x:f>
        <x:v>0</x:v>
      </x:c>
      <x:c r="N22" s="53" t="n">
        <x:f>IF(AND('Cost Log'!I23="Credit",'Cost Log'!L23&lt;&gt;0),1,0)</x:f>
        <x:v>0</x:v>
      </x:c>
      <x:c r="O22" s="53" t="n">
        <x:f>IF(Commitments!A23="",0,IF(Commitments!J23&gt;Commitments!I23,1,0))</x:f>
        <x:v>0</x:v>
      </x:c>
    </x:row>
    <x:row r="23">
      <x:c r="H23" s="53" t="n">
        <x:f>IF(Budget!A24="",0,IF(COUNTIF(Budget!$A$7:$A$46,Budget!A24)&gt;1,1,0))</x:f>
        <x:v>0</x:v>
      </x:c>
      <x:c r="I23" s="53" t="n">
        <x:f>IF(Commitments!A24="",0,IF(COUNTIF(Commitments!$A$7:$A$56,Commitments!A24)&gt;1,1,0))</x:f>
        <x:v>0</x:v>
      </x:c>
      <x:c r="J23" s="53" t="n">
        <x:f>IF('Cost Log'!B24="",0,IF(COUNTIF('Cost Log'!$B$7:$B$106,'Cost Log'!B24)&gt;1,1,0))</x:f>
        <x:v>0</x:v>
      </x:c>
      <x:c r="K23" s="53" t="n">
        <x:f>IF('Cost Log'!B24="",0,IF(OR('Cost Log'!D24="",'Cost Log'!E24="UNKNOWN CODE"),1,0))</x:f>
        <x:v>0</x:v>
      </x:c>
      <x:c r="L23" s="53" t="n">
        <x:f>IF('Cost Log'!C24="",0,IF(COUNTIF(Commitments!$A$7:$A$56,'Cost Log'!C24)=0,1,0))</x:f>
        <x:v>0</x:v>
      </x:c>
      <x:c r="M23" s="53" t="n">
        <x:f>IF('Cost Log'!B24="",0,IF('Cost Log'!L24&gt;'Cost Log'!K24,1,0))</x:f>
        <x:v>0</x:v>
      </x:c>
      <x:c r="N23" s="53" t="n">
        <x:f>IF(AND('Cost Log'!I24="Credit",'Cost Log'!L24&lt;&gt;0),1,0)</x:f>
        <x:v>0</x:v>
      </x:c>
      <x:c r="O23" s="53" t="n">
        <x:f>IF(Commitments!A24="",0,IF(Commitments!J24&gt;Commitments!I24,1,0))</x:f>
        <x:v>0</x:v>
      </x:c>
    </x:row>
    <x:row r="24">
      <x:c r="H24" s="53" t="n">
        <x:f>IF(Budget!A25="",0,IF(COUNTIF(Budget!$A$7:$A$46,Budget!A25)&gt;1,1,0))</x:f>
        <x:v>0</x:v>
      </x:c>
      <x:c r="I24" s="53" t="n">
        <x:f>IF(Commitments!A25="",0,IF(COUNTIF(Commitments!$A$7:$A$56,Commitments!A25)&gt;1,1,0))</x:f>
        <x:v>0</x:v>
      </x:c>
      <x:c r="J24" s="53" t="n">
        <x:f>IF('Cost Log'!B25="",0,IF(COUNTIF('Cost Log'!$B$7:$B$106,'Cost Log'!B25)&gt;1,1,0))</x:f>
        <x:v>0</x:v>
      </x:c>
      <x:c r="K24" s="53" t="n">
        <x:f>IF('Cost Log'!B25="",0,IF(OR('Cost Log'!D25="",'Cost Log'!E25="UNKNOWN CODE"),1,0))</x:f>
        <x:v>0</x:v>
      </x:c>
      <x:c r="L24" s="53" t="n">
        <x:f>IF('Cost Log'!C25="",0,IF(COUNTIF(Commitments!$A$7:$A$56,'Cost Log'!C25)=0,1,0))</x:f>
        <x:v>0</x:v>
      </x:c>
      <x:c r="M24" s="53" t="n">
        <x:f>IF('Cost Log'!B25="",0,IF('Cost Log'!L25&gt;'Cost Log'!K25,1,0))</x:f>
        <x:v>0</x:v>
      </x:c>
      <x:c r="N24" s="53" t="n">
        <x:f>IF(AND('Cost Log'!I25="Credit",'Cost Log'!L25&lt;&gt;0),1,0)</x:f>
        <x:v>0</x:v>
      </x:c>
      <x:c r="O24" s="53" t="n">
        <x:f>IF(Commitments!A25="",0,IF(Commitments!J25&gt;Commitments!I25,1,0))</x:f>
        <x:v>0</x:v>
      </x:c>
    </x:row>
    <x:row r="25">
      <x:c r="H25" s="53" t="n">
        <x:f>IF(Budget!A26="",0,IF(COUNTIF(Budget!$A$7:$A$46,Budget!A26)&gt;1,1,0))</x:f>
        <x:v>0</x:v>
      </x:c>
      <x:c r="I25" s="53" t="n">
        <x:f>IF(Commitments!A26="",0,IF(COUNTIF(Commitments!$A$7:$A$56,Commitments!A26)&gt;1,1,0))</x:f>
        <x:v>0</x:v>
      </x:c>
      <x:c r="J25" s="53" t="n">
        <x:f>IF('Cost Log'!B26="",0,IF(COUNTIF('Cost Log'!$B$7:$B$106,'Cost Log'!B26)&gt;1,1,0))</x:f>
        <x:v>0</x:v>
      </x:c>
      <x:c r="K25" s="53" t="n">
        <x:f>IF('Cost Log'!B26="",0,IF(OR('Cost Log'!D26="",'Cost Log'!E26="UNKNOWN CODE"),1,0))</x:f>
        <x:v>0</x:v>
      </x:c>
      <x:c r="L25" s="53" t="n">
        <x:f>IF('Cost Log'!C26="",0,IF(COUNTIF(Commitments!$A$7:$A$56,'Cost Log'!C26)=0,1,0))</x:f>
        <x:v>0</x:v>
      </x:c>
      <x:c r="M25" s="53" t="n">
        <x:f>IF('Cost Log'!B26="",0,IF('Cost Log'!L26&gt;'Cost Log'!K26,1,0))</x:f>
        <x:v>0</x:v>
      </x:c>
      <x:c r="N25" s="53" t="n">
        <x:f>IF(AND('Cost Log'!I26="Credit",'Cost Log'!L26&lt;&gt;0),1,0)</x:f>
        <x:v>0</x:v>
      </x:c>
      <x:c r="O25" s="53" t="n">
        <x:f>IF(Commitments!A26="",0,IF(Commitments!J26&gt;Commitments!I26,1,0))</x:f>
        <x:v>0</x:v>
      </x:c>
    </x:row>
    <x:row r="26">
      <x:c r="H26" s="53" t="n">
        <x:f>IF(Budget!A27="",0,IF(COUNTIF(Budget!$A$7:$A$46,Budget!A27)&gt;1,1,0))</x:f>
        <x:v>0</x:v>
      </x:c>
      <x:c r="I26" s="53" t="n">
        <x:f>IF(Commitments!A27="",0,IF(COUNTIF(Commitments!$A$7:$A$56,Commitments!A27)&gt;1,1,0))</x:f>
        <x:v>0</x:v>
      </x:c>
      <x:c r="J26" s="53" t="n">
        <x:f>IF('Cost Log'!B27="",0,IF(COUNTIF('Cost Log'!$B$7:$B$106,'Cost Log'!B27)&gt;1,1,0))</x:f>
        <x:v>0</x:v>
      </x:c>
      <x:c r="K26" s="53" t="n">
        <x:f>IF('Cost Log'!B27="",0,IF(OR('Cost Log'!D27="",'Cost Log'!E27="UNKNOWN CODE"),1,0))</x:f>
        <x:v>0</x:v>
      </x:c>
      <x:c r="L26" s="53" t="n">
        <x:f>IF('Cost Log'!C27="",0,IF(COUNTIF(Commitments!$A$7:$A$56,'Cost Log'!C27)=0,1,0))</x:f>
        <x:v>0</x:v>
      </x:c>
      <x:c r="M26" s="53" t="n">
        <x:f>IF('Cost Log'!B27="",0,IF('Cost Log'!L27&gt;'Cost Log'!K27,1,0))</x:f>
        <x:v>0</x:v>
      </x:c>
      <x:c r="N26" s="53" t="n">
        <x:f>IF(AND('Cost Log'!I27="Credit",'Cost Log'!L27&lt;&gt;0),1,0)</x:f>
        <x:v>0</x:v>
      </x:c>
      <x:c r="O26" s="53" t="n">
        <x:f>IF(Commitments!A27="",0,IF(Commitments!J27&gt;Commitments!I27,1,0))</x:f>
        <x:v>0</x:v>
      </x:c>
    </x:row>
    <x:row r="27">
      <x:c r="H27" s="53" t="n">
        <x:f>IF(Budget!A28="",0,IF(COUNTIF(Budget!$A$7:$A$46,Budget!A28)&gt;1,1,0))</x:f>
        <x:v>0</x:v>
      </x:c>
      <x:c r="I27" s="53" t="n">
        <x:f>IF(Commitments!A28="",0,IF(COUNTIF(Commitments!$A$7:$A$56,Commitments!A28)&gt;1,1,0))</x:f>
        <x:v>0</x:v>
      </x:c>
      <x:c r="J27" s="53" t="n">
        <x:f>IF('Cost Log'!B28="",0,IF(COUNTIF('Cost Log'!$B$7:$B$106,'Cost Log'!B28)&gt;1,1,0))</x:f>
        <x:v>0</x:v>
      </x:c>
      <x:c r="K27" s="53" t="n">
        <x:f>IF('Cost Log'!B28="",0,IF(OR('Cost Log'!D28="",'Cost Log'!E28="UNKNOWN CODE"),1,0))</x:f>
        <x:v>0</x:v>
      </x:c>
      <x:c r="L27" s="53" t="n">
        <x:f>IF('Cost Log'!C28="",0,IF(COUNTIF(Commitments!$A$7:$A$56,'Cost Log'!C28)=0,1,0))</x:f>
        <x:v>0</x:v>
      </x:c>
      <x:c r="M27" s="53" t="n">
        <x:f>IF('Cost Log'!B28="",0,IF('Cost Log'!L28&gt;'Cost Log'!K28,1,0))</x:f>
        <x:v>0</x:v>
      </x:c>
      <x:c r="N27" s="53" t="n">
        <x:f>IF(AND('Cost Log'!I28="Credit",'Cost Log'!L28&lt;&gt;0),1,0)</x:f>
        <x:v>0</x:v>
      </x:c>
      <x:c r="O27" s="53" t="n">
        <x:f>IF(Commitments!A28="",0,IF(Commitments!J28&gt;Commitments!I28,1,0))</x:f>
        <x:v>0</x:v>
      </x:c>
    </x:row>
    <x:row r="28">
      <x:c r="H28" s="53" t="n">
        <x:f>IF(Budget!A29="",0,IF(COUNTIF(Budget!$A$7:$A$46,Budget!A29)&gt;1,1,0))</x:f>
        <x:v>0</x:v>
      </x:c>
      <x:c r="I28" s="53" t="n">
        <x:f>IF(Commitments!A29="",0,IF(COUNTIF(Commitments!$A$7:$A$56,Commitments!A29)&gt;1,1,0))</x:f>
        <x:v>0</x:v>
      </x:c>
      <x:c r="J28" s="53" t="n">
        <x:f>IF('Cost Log'!B29="",0,IF(COUNTIF('Cost Log'!$B$7:$B$106,'Cost Log'!B29)&gt;1,1,0))</x:f>
        <x:v>0</x:v>
      </x:c>
      <x:c r="K28" s="53" t="n">
        <x:f>IF('Cost Log'!B29="",0,IF(OR('Cost Log'!D29="",'Cost Log'!E29="UNKNOWN CODE"),1,0))</x:f>
        <x:v>0</x:v>
      </x:c>
      <x:c r="L28" s="53" t="n">
        <x:f>IF('Cost Log'!C29="",0,IF(COUNTIF(Commitments!$A$7:$A$56,'Cost Log'!C29)=0,1,0))</x:f>
        <x:v>0</x:v>
      </x:c>
      <x:c r="M28" s="53" t="n">
        <x:f>IF('Cost Log'!B29="",0,IF('Cost Log'!L29&gt;'Cost Log'!K29,1,0))</x:f>
        <x:v>0</x:v>
      </x:c>
      <x:c r="N28" s="53" t="n">
        <x:f>IF(AND('Cost Log'!I29="Credit",'Cost Log'!L29&lt;&gt;0),1,0)</x:f>
        <x:v>0</x:v>
      </x:c>
      <x:c r="O28" s="53" t="n">
        <x:f>IF(Commitments!A29="",0,IF(Commitments!J29&gt;Commitments!I29,1,0))</x:f>
        <x:v>0</x:v>
      </x:c>
    </x:row>
    <x:row r="29">
      <x:c r="H29" s="53" t="n">
        <x:f>IF(Budget!A30="",0,IF(COUNTIF(Budget!$A$7:$A$46,Budget!A30)&gt;1,1,0))</x:f>
        <x:v>0</x:v>
      </x:c>
      <x:c r="I29" s="53" t="n">
        <x:f>IF(Commitments!A30="",0,IF(COUNTIF(Commitments!$A$7:$A$56,Commitments!A30)&gt;1,1,0))</x:f>
        <x:v>0</x:v>
      </x:c>
      <x:c r="J29" s="53" t="n">
        <x:f>IF('Cost Log'!B30="",0,IF(COUNTIF('Cost Log'!$B$7:$B$106,'Cost Log'!B30)&gt;1,1,0))</x:f>
        <x:v>0</x:v>
      </x:c>
      <x:c r="K29" s="53" t="n">
        <x:f>IF('Cost Log'!B30="",0,IF(OR('Cost Log'!D30="",'Cost Log'!E30="UNKNOWN CODE"),1,0))</x:f>
        <x:v>0</x:v>
      </x:c>
      <x:c r="L29" s="53" t="n">
        <x:f>IF('Cost Log'!C30="",0,IF(COUNTIF(Commitments!$A$7:$A$56,'Cost Log'!C30)=0,1,0))</x:f>
        <x:v>0</x:v>
      </x:c>
      <x:c r="M29" s="53" t="n">
        <x:f>IF('Cost Log'!B30="",0,IF('Cost Log'!L30&gt;'Cost Log'!K30,1,0))</x:f>
        <x:v>0</x:v>
      </x:c>
      <x:c r="N29" s="53" t="n">
        <x:f>IF(AND('Cost Log'!I30="Credit",'Cost Log'!L30&lt;&gt;0),1,0)</x:f>
        <x:v>0</x:v>
      </x:c>
      <x:c r="O29" s="53" t="n">
        <x:f>IF(Commitments!A30="",0,IF(Commitments!J30&gt;Commitments!I30,1,0))</x:f>
        <x:v>0</x:v>
      </x:c>
    </x:row>
    <x:row r="30">
      <x:c r="H30" s="53" t="n">
        <x:f>IF(Budget!A31="",0,IF(COUNTIF(Budget!$A$7:$A$46,Budget!A31)&gt;1,1,0))</x:f>
        <x:v>0</x:v>
      </x:c>
      <x:c r="I30" s="53" t="n">
        <x:f>IF(Commitments!A31="",0,IF(COUNTIF(Commitments!$A$7:$A$56,Commitments!A31)&gt;1,1,0))</x:f>
        <x:v>0</x:v>
      </x:c>
      <x:c r="J30" s="53" t="n">
        <x:f>IF('Cost Log'!B31="",0,IF(COUNTIF('Cost Log'!$B$7:$B$106,'Cost Log'!B31)&gt;1,1,0))</x:f>
        <x:v>0</x:v>
      </x:c>
      <x:c r="K30" s="53" t="n">
        <x:f>IF('Cost Log'!B31="",0,IF(OR('Cost Log'!D31="",'Cost Log'!E31="UNKNOWN CODE"),1,0))</x:f>
        <x:v>0</x:v>
      </x:c>
      <x:c r="L30" s="53" t="n">
        <x:f>IF('Cost Log'!C31="",0,IF(COUNTIF(Commitments!$A$7:$A$56,'Cost Log'!C31)=0,1,0))</x:f>
        <x:v>0</x:v>
      </x:c>
      <x:c r="M30" s="53" t="n">
        <x:f>IF('Cost Log'!B31="",0,IF('Cost Log'!L31&gt;'Cost Log'!K31,1,0))</x:f>
        <x:v>0</x:v>
      </x:c>
      <x:c r="N30" s="53" t="n">
        <x:f>IF(AND('Cost Log'!I31="Credit",'Cost Log'!L31&lt;&gt;0),1,0)</x:f>
        <x:v>0</x:v>
      </x:c>
      <x:c r="O30" s="53" t="n">
        <x:f>IF(Commitments!A31="",0,IF(Commitments!J31&gt;Commitments!I31,1,0))</x:f>
        <x:v>0</x:v>
      </x:c>
    </x:row>
    <x:row r="31">
      <x:c r="H31" s="53" t="n">
        <x:f>IF(Budget!A32="",0,IF(COUNTIF(Budget!$A$7:$A$46,Budget!A32)&gt;1,1,0))</x:f>
        <x:v>0</x:v>
      </x:c>
      <x:c r="I31" s="53" t="n">
        <x:f>IF(Commitments!A32="",0,IF(COUNTIF(Commitments!$A$7:$A$56,Commitments!A32)&gt;1,1,0))</x:f>
        <x:v>0</x:v>
      </x:c>
      <x:c r="J31" s="53" t="n">
        <x:f>IF('Cost Log'!B32="",0,IF(COUNTIF('Cost Log'!$B$7:$B$106,'Cost Log'!B32)&gt;1,1,0))</x:f>
        <x:v>0</x:v>
      </x:c>
      <x:c r="K31" s="53" t="n">
        <x:f>IF('Cost Log'!B32="",0,IF(OR('Cost Log'!D32="",'Cost Log'!E32="UNKNOWN CODE"),1,0))</x:f>
        <x:v>0</x:v>
      </x:c>
      <x:c r="L31" s="53" t="n">
        <x:f>IF('Cost Log'!C32="",0,IF(COUNTIF(Commitments!$A$7:$A$56,'Cost Log'!C32)=0,1,0))</x:f>
        <x:v>0</x:v>
      </x:c>
      <x:c r="M31" s="53" t="n">
        <x:f>IF('Cost Log'!B32="",0,IF('Cost Log'!L32&gt;'Cost Log'!K32,1,0))</x:f>
        <x:v>0</x:v>
      </x:c>
      <x:c r="N31" s="53" t="n">
        <x:f>IF(AND('Cost Log'!I32="Credit",'Cost Log'!L32&lt;&gt;0),1,0)</x:f>
        <x:v>0</x:v>
      </x:c>
      <x:c r="O31" s="53" t="n">
        <x:f>IF(Commitments!A32="",0,IF(Commitments!J32&gt;Commitments!I32,1,0))</x:f>
        <x:v>0</x:v>
      </x:c>
    </x:row>
    <x:row r="32">
      <x:c r="H32" s="53" t="n">
        <x:f>IF(Budget!A33="",0,IF(COUNTIF(Budget!$A$7:$A$46,Budget!A33)&gt;1,1,0))</x:f>
        <x:v>0</x:v>
      </x:c>
      <x:c r="I32" s="53" t="n">
        <x:f>IF(Commitments!A33="",0,IF(COUNTIF(Commitments!$A$7:$A$56,Commitments!A33)&gt;1,1,0))</x:f>
        <x:v>0</x:v>
      </x:c>
      <x:c r="J32" s="53" t="n">
        <x:f>IF('Cost Log'!B33="",0,IF(COUNTIF('Cost Log'!$B$7:$B$106,'Cost Log'!B33)&gt;1,1,0))</x:f>
        <x:v>0</x:v>
      </x:c>
      <x:c r="K32" s="53" t="n">
        <x:f>IF('Cost Log'!B33="",0,IF(OR('Cost Log'!D33="",'Cost Log'!E33="UNKNOWN CODE"),1,0))</x:f>
        <x:v>0</x:v>
      </x:c>
      <x:c r="L32" s="53" t="n">
        <x:f>IF('Cost Log'!C33="",0,IF(COUNTIF(Commitments!$A$7:$A$56,'Cost Log'!C33)=0,1,0))</x:f>
        <x:v>0</x:v>
      </x:c>
      <x:c r="M32" s="53" t="n">
        <x:f>IF('Cost Log'!B33="",0,IF('Cost Log'!L33&gt;'Cost Log'!K33,1,0))</x:f>
        <x:v>0</x:v>
      </x:c>
      <x:c r="N32" s="53" t="n">
        <x:f>IF(AND('Cost Log'!I33="Credit",'Cost Log'!L33&lt;&gt;0),1,0)</x:f>
        <x:v>0</x:v>
      </x:c>
      <x:c r="O32" s="53" t="n">
        <x:f>IF(Commitments!A33="",0,IF(Commitments!J33&gt;Commitments!I33,1,0))</x:f>
        <x:v>0</x:v>
      </x:c>
    </x:row>
    <x:row r="33">
      <x:c r="H33" s="53" t="n">
        <x:f>IF(Budget!A34="",0,IF(COUNTIF(Budget!$A$7:$A$46,Budget!A34)&gt;1,1,0))</x:f>
        <x:v>0</x:v>
      </x:c>
      <x:c r="I33" s="53" t="n">
        <x:f>IF(Commitments!A34="",0,IF(COUNTIF(Commitments!$A$7:$A$56,Commitments!A34)&gt;1,1,0))</x:f>
        <x:v>0</x:v>
      </x:c>
      <x:c r="J33" s="53" t="n">
        <x:f>IF('Cost Log'!B34="",0,IF(COUNTIF('Cost Log'!$B$7:$B$106,'Cost Log'!B34)&gt;1,1,0))</x:f>
        <x:v>0</x:v>
      </x:c>
      <x:c r="K33" s="53" t="n">
        <x:f>IF('Cost Log'!B34="",0,IF(OR('Cost Log'!D34="",'Cost Log'!E34="UNKNOWN CODE"),1,0))</x:f>
        <x:v>0</x:v>
      </x:c>
      <x:c r="L33" s="53" t="n">
        <x:f>IF('Cost Log'!C34="",0,IF(COUNTIF(Commitments!$A$7:$A$56,'Cost Log'!C34)=0,1,0))</x:f>
        <x:v>0</x:v>
      </x:c>
      <x:c r="M33" s="53" t="n">
        <x:f>IF('Cost Log'!B34="",0,IF('Cost Log'!L34&gt;'Cost Log'!K34,1,0))</x:f>
        <x:v>0</x:v>
      </x:c>
      <x:c r="N33" s="53" t="n">
        <x:f>IF(AND('Cost Log'!I34="Credit",'Cost Log'!L34&lt;&gt;0),1,0)</x:f>
        <x:v>0</x:v>
      </x:c>
      <x:c r="O33" s="53" t="n">
        <x:f>IF(Commitments!A34="",0,IF(Commitments!J34&gt;Commitments!I34,1,0))</x:f>
        <x:v>0</x:v>
      </x:c>
    </x:row>
    <x:row r="34">
      <x:c r="H34" s="53" t="n">
        <x:f>IF(Budget!A35="",0,IF(COUNTIF(Budget!$A$7:$A$46,Budget!A35)&gt;1,1,0))</x:f>
        <x:v>0</x:v>
      </x:c>
      <x:c r="I34" s="53" t="n">
        <x:f>IF(Commitments!A35="",0,IF(COUNTIF(Commitments!$A$7:$A$56,Commitments!A35)&gt;1,1,0))</x:f>
        <x:v>0</x:v>
      </x:c>
      <x:c r="J34" s="53" t="n">
        <x:f>IF('Cost Log'!B35="",0,IF(COUNTIF('Cost Log'!$B$7:$B$106,'Cost Log'!B35)&gt;1,1,0))</x:f>
        <x:v>0</x:v>
      </x:c>
      <x:c r="K34" s="53" t="n">
        <x:f>IF('Cost Log'!B35="",0,IF(OR('Cost Log'!D35="",'Cost Log'!E35="UNKNOWN CODE"),1,0))</x:f>
        <x:v>0</x:v>
      </x:c>
      <x:c r="L34" s="53" t="n">
        <x:f>IF('Cost Log'!C35="",0,IF(COUNTIF(Commitments!$A$7:$A$56,'Cost Log'!C35)=0,1,0))</x:f>
        <x:v>0</x:v>
      </x:c>
      <x:c r="M34" s="53" t="n">
        <x:f>IF('Cost Log'!B35="",0,IF('Cost Log'!L35&gt;'Cost Log'!K35,1,0))</x:f>
        <x:v>0</x:v>
      </x:c>
      <x:c r="N34" s="53" t="n">
        <x:f>IF(AND('Cost Log'!I35="Credit",'Cost Log'!L35&lt;&gt;0),1,0)</x:f>
        <x:v>0</x:v>
      </x:c>
      <x:c r="O34" s="53" t="n">
        <x:f>IF(Commitments!A35="",0,IF(Commitments!J35&gt;Commitments!I35,1,0))</x:f>
        <x:v>0</x:v>
      </x:c>
    </x:row>
    <x:row r="35">
      <x:c r="H35" s="53" t="n">
        <x:f>IF(Budget!A36="",0,IF(COUNTIF(Budget!$A$7:$A$46,Budget!A36)&gt;1,1,0))</x:f>
        <x:v>0</x:v>
      </x:c>
      <x:c r="I35" s="53" t="n">
        <x:f>IF(Commitments!A36="",0,IF(COUNTIF(Commitments!$A$7:$A$56,Commitments!A36)&gt;1,1,0))</x:f>
        <x:v>0</x:v>
      </x:c>
      <x:c r="J35" s="53" t="n">
        <x:f>IF('Cost Log'!B36="",0,IF(COUNTIF('Cost Log'!$B$7:$B$106,'Cost Log'!B36)&gt;1,1,0))</x:f>
        <x:v>0</x:v>
      </x:c>
      <x:c r="K35" s="53" t="n">
        <x:f>IF('Cost Log'!B36="",0,IF(OR('Cost Log'!D36="",'Cost Log'!E36="UNKNOWN CODE"),1,0))</x:f>
        <x:v>0</x:v>
      </x:c>
      <x:c r="L35" s="53" t="n">
        <x:f>IF('Cost Log'!C36="",0,IF(COUNTIF(Commitments!$A$7:$A$56,'Cost Log'!C36)=0,1,0))</x:f>
        <x:v>0</x:v>
      </x:c>
      <x:c r="M35" s="53" t="n">
        <x:f>IF('Cost Log'!B36="",0,IF('Cost Log'!L36&gt;'Cost Log'!K36,1,0))</x:f>
        <x:v>0</x:v>
      </x:c>
      <x:c r="N35" s="53" t="n">
        <x:f>IF(AND('Cost Log'!I36="Credit",'Cost Log'!L36&lt;&gt;0),1,0)</x:f>
        <x:v>0</x:v>
      </x:c>
      <x:c r="O35" s="53" t="n">
        <x:f>IF(Commitments!A36="",0,IF(Commitments!J36&gt;Commitments!I36,1,0))</x:f>
        <x:v>0</x:v>
      </x:c>
    </x:row>
    <x:row r="36">
      <x:c r="H36" s="53" t="n">
        <x:f>IF(Budget!A37="",0,IF(COUNTIF(Budget!$A$7:$A$46,Budget!A37)&gt;1,1,0))</x:f>
        <x:v>0</x:v>
      </x:c>
      <x:c r="I36" s="53" t="n">
        <x:f>IF(Commitments!A37="",0,IF(COUNTIF(Commitments!$A$7:$A$56,Commitments!A37)&gt;1,1,0))</x:f>
        <x:v>0</x:v>
      </x:c>
      <x:c r="J36" s="53" t="n">
        <x:f>IF('Cost Log'!B37="",0,IF(COUNTIF('Cost Log'!$B$7:$B$106,'Cost Log'!B37)&gt;1,1,0))</x:f>
        <x:v>0</x:v>
      </x:c>
      <x:c r="K36" s="53" t="n">
        <x:f>IF('Cost Log'!B37="",0,IF(OR('Cost Log'!D37="",'Cost Log'!E37="UNKNOWN CODE"),1,0))</x:f>
        <x:v>0</x:v>
      </x:c>
      <x:c r="L36" s="53" t="n">
        <x:f>IF('Cost Log'!C37="",0,IF(COUNTIF(Commitments!$A$7:$A$56,'Cost Log'!C37)=0,1,0))</x:f>
        <x:v>0</x:v>
      </x:c>
      <x:c r="M36" s="53" t="n">
        <x:f>IF('Cost Log'!B37="",0,IF('Cost Log'!L37&gt;'Cost Log'!K37,1,0))</x:f>
        <x:v>0</x:v>
      </x:c>
      <x:c r="N36" s="53" t="n">
        <x:f>IF(AND('Cost Log'!I37="Credit",'Cost Log'!L37&lt;&gt;0),1,0)</x:f>
        <x:v>0</x:v>
      </x:c>
      <x:c r="O36" s="53" t="n">
        <x:f>IF(Commitments!A37="",0,IF(Commitments!J37&gt;Commitments!I37,1,0))</x:f>
        <x:v>0</x:v>
      </x:c>
    </x:row>
    <x:row r="37">
      <x:c r="H37" s="53" t="n">
        <x:f>IF(Budget!A38="",0,IF(COUNTIF(Budget!$A$7:$A$46,Budget!A38)&gt;1,1,0))</x:f>
        <x:v>0</x:v>
      </x:c>
      <x:c r="I37" s="53" t="n">
        <x:f>IF(Commitments!A38="",0,IF(COUNTIF(Commitments!$A$7:$A$56,Commitments!A38)&gt;1,1,0))</x:f>
        <x:v>0</x:v>
      </x:c>
      <x:c r="J37" s="53" t="n">
        <x:f>IF('Cost Log'!B38="",0,IF(COUNTIF('Cost Log'!$B$7:$B$106,'Cost Log'!B38)&gt;1,1,0))</x:f>
        <x:v>0</x:v>
      </x:c>
      <x:c r="K37" s="53" t="n">
        <x:f>IF('Cost Log'!B38="",0,IF(OR('Cost Log'!D38="",'Cost Log'!E38="UNKNOWN CODE"),1,0))</x:f>
        <x:v>0</x:v>
      </x:c>
      <x:c r="L37" s="53" t="n">
        <x:f>IF('Cost Log'!C38="",0,IF(COUNTIF(Commitments!$A$7:$A$56,'Cost Log'!C38)=0,1,0))</x:f>
        <x:v>0</x:v>
      </x:c>
      <x:c r="M37" s="53" t="n">
        <x:f>IF('Cost Log'!B38="",0,IF('Cost Log'!L38&gt;'Cost Log'!K38,1,0))</x:f>
        <x:v>0</x:v>
      </x:c>
      <x:c r="N37" s="53" t="n">
        <x:f>IF(AND('Cost Log'!I38="Credit",'Cost Log'!L38&lt;&gt;0),1,0)</x:f>
        <x:v>0</x:v>
      </x:c>
      <x:c r="O37" s="53" t="n">
        <x:f>IF(Commitments!A38="",0,IF(Commitments!J38&gt;Commitments!I38,1,0))</x:f>
        <x:v>0</x:v>
      </x:c>
    </x:row>
    <x:row r="38">
      <x:c r="H38" s="53" t="n">
        <x:f>IF(Budget!A39="",0,IF(COUNTIF(Budget!$A$7:$A$46,Budget!A39)&gt;1,1,0))</x:f>
        <x:v>0</x:v>
      </x:c>
      <x:c r="I38" s="53" t="n">
        <x:f>IF(Commitments!A39="",0,IF(COUNTIF(Commitments!$A$7:$A$56,Commitments!A39)&gt;1,1,0))</x:f>
        <x:v>0</x:v>
      </x:c>
      <x:c r="J38" s="53" t="n">
        <x:f>IF('Cost Log'!B39="",0,IF(COUNTIF('Cost Log'!$B$7:$B$106,'Cost Log'!B39)&gt;1,1,0))</x:f>
        <x:v>0</x:v>
      </x:c>
      <x:c r="K38" s="53" t="n">
        <x:f>IF('Cost Log'!B39="",0,IF(OR('Cost Log'!D39="",'Cost Log'!E39="UNKNOWN CODE"),1,0))</x:f>
        <x:v>0</x:v>
      </x:c>
      <x:c r="L38" s="53" t="n">
        <x:f>IF('Cost Log'!C39="",0,IF(COUNTIF(Commitments!$A$7:$A$56,'Cost Log'!C39)=0,1,0))</x:f>
        <x:v>0</x:v>
      </x:c>
      <x:c r="M38" s="53" t="n">
        <x:f>IF('Cost Log'!B39="",0,IF('Cost Log'!L39&gt;'Cost Log'!K39,1,0))</x:f>
        <x:v>0</x:v>
      </x:c>
      <x:c r="N38" s="53" t="n">
        <x:f>IF(AND('Cost Log'!I39="Credit",'Cost Log'!L39&lt;&gt;0),1,0)</x:f>
        <x:v>0</x:v>
      </x:c>
      <x:c r="O38" s="53" t="n">
        <x:f>IF(Commitments!A39="",0,IF(Commitments!J39&gt;Commitments!I39,1,0))</x:f>
        <x:v>0</x:v>
      </x:c>
    </x:row>
    <x:row r="39">
      <x:c r="H39" s="53" t="n">
        <x:f>IF(Budget!A40="",0,IF(COUNTIF(Budget!$A$7:$A$46,Budget!A40)&gt;1,1,0))</x:f>
        <x:v>0</x:v>
      </x:c>
      <x:c r="I39" s="53" t="n">
        <x:f>IF(Commitments!A40="",0,IF(COUNTIF(Commitments!$A$7:$A$56,Commitments!A40)&gt;1,1,0))</x:f>
        <x:v>0</x:v>
      </x:c>
      <x:c r="J39" s="53" t="n">
        <x:f>IF('Cost Log'!B40="",0,IF(COUNTIF('Cost Log'!$B$7:$B$106,'Cost Log'!B40)&gt;1,1,0))</x:f>
        <x:v>0</x:v>
      </x:c>
      <x:c r="K39" s="53" t="n">
        <x:f>IF('Cost Log'!B40="",0,IF(OR('Cost Log'!D40="",'Cost Log'!E40="UNKNOWN CODE"),1,0))</x:f>
        <x:v>0</x:v>
      </x:c>
      <x:c r="L39" s="53" t="n">
        <x:f>IF('Cost Log'!C40="",0,IF(COUNTIF(Commitments!$A$7:$A$56,'Cost Log'!C40)=0,1,0))</x:f>
        <x:v>0</x:v>
      </x:c>
      <x:c r="M39" s="53" t="n">
        <x:f>IF('Cost Log'!B40="",0,IF('Cost Log'!L40&gt;'Cost Log'!K40,1,0))</x:f>
        <x:v>0</x:v>
      </x:c>
      <x:c r="N39" s="53" t="n">
        <x:f>IF(AND('Cost Log'!I40="Credit",'Cost Log'!L40&lt;&gt;0),1,0)</x:f>
        <x:v>0</x:v>
      </x:c>
      <x:c r="O39" s="53" t="n">
        <x:f>IF(Commitments!A40="",0,IF(Commitments!J40&gt;Commitments!I40,1,0))</x:f>
        <x:v>0</x:v>
      </x:c>
    </x:row>
    <x:row r="40">
      <x:c r="H40" s="53" t="n">
        <x:f>IF(Budget!A41="",0,IF(COUNTIF(Budget!$A$7:$A$46,Budget!A41)&gt;1,1,0))</x:f>
        <x:v>0</x:v>
      </x:c>
      <x:c r="I40" s="53" t="n">
        <x:f>IF(Commitments!A41="",0,IF(COUNTIF(Commitments!$A$7:$A$56,Commitments!A41)&gt;1,1,0))</x:f>
        <x:v>0</x:v>
      </x:c>
      <x:c r="J40" s="53" t="n">
        <x:f>IF('Cost Log'!B41="",0,IF(COUNTIF('Cost Log'!$B$7:$B$106,'Cost Log'!B41)&gt;1,1,0))</x:f>
        <x:v>0</x:v>
      </x:c>
      <x:c r="K40" s="53" t="n">
        <x:f>IF('Cost Log'!B41="",0,IF(OR('Cost Log'!D41="",'Cost Log'!E41="UNKNOWN CODE"),1,0))</x:f>
        <x:v>0</x:v>
      </x:c>
      <x:c r="L40" s="53" t="n">
        <x:f>IF('Cost Log'!C41="",0,IF(COUNTIF(Commitments!$A$7:$A$56,'Cost Log'!C41)=0,1,0))</x:f>
        <x:v>0</x:v>
      </x:c>
      <x:c r="M40" s="53" t="n">
        <x:f>IF('Cost Log'!B41="",0,IF('Cost Log'!L41&gt;'Cost Log'!K41,1,0))</x:f>
        <x:v>0</x:v>
      </x:c>
      <x:c r="N40" s="53" t="n">
        <x:f>IF(AND('Cost Log'!I41="Credit",'Cost Log'!L41&lt;&gt;0),1,0)</x:f>
        <x:v>0</x:v>
      </x:c>
      <x:c r="O40" s="53" t="n">
        <x:f>IF(Commitments!A41="",0,IF(Commitments!J41&gt;Commitments!I41,1,0))</x:f>
        <x:v>0</x:v>
      </x:c>
    </x:row>
    <x:row r="41">
      <x:c r="H41" s="53" t="n">
        <x:f>IF(Budget!A42="",0,IF(COUNTIF(Budget!$A$7:$A$46,Budget!A42)&gt;1,1,0))</x:f>
        <x:v>0</x:v>
      </x:c>
      <x:c r="I41" s="53" t="n">
        <x:f>IF(Commitments!A42="",0,IF(COUNTIF(Commitments!$A$7:$A$56,Commitments!A42)&gt;1,1,0))</x:f>
        <x:v>0</x:v>
      </x:c>
      <x:c r="J41" s="53" t="n">
        <x:f>IF('Cost Log'!B42="",0,IF(COUNTIF('Cost Log'!$B$7:$B$106,'Cost Log'!B42)&gt;1,1,0))</x:f>
        <x:v>0</x:v>
      </x:c>
      <x:c r="K41" s="53" t="n">
        <x:f>IF('Cost Log'!B42="",0,IF(OR('Cost Log'!D42="",'Cost Log'!E42="UNKNOWN CODE"),1,0))</x:f>
        <x:v>0</x:v>
      </x:c>
      <x:c r="L41" s="53" t="n">
        <x:f>IF('Cost Log'!C42="",0,IF(COUNTIF(Commitments!$A$7:$A$56,'Cost Log'!C42)=0,1,0))</x:f>
        <x:v>0</x:v>
      </x:c>
      <x:c r="M41" s="53" t="n">
        <x:f>IF('Cost Log'!B42="",0,IF('Cost Log'!L42&gt;'Cost Log'!K42,1,0))</x:f>
        <x:v>0</x:v>
      </x:c>
      <x:c r="N41" s="53" t="n">
        <x:f>IF(AND('Cost Log'!I42="Credit",'Cost Log'!L42&lt;&gt;0),1,0)</x:f>
        <x:v>0</x:v>
      </x:c>
      <x:c r="O41" s="53" t="n">
        <x:f>IF(Commitments!A42="",0,IF(Commitments!J42&gt;Commitments!I42,1,0))</x:f>
        <x:v>0</x:v>
      </x:c>
    </x:row>
    <x:row r="42">
      <x:c r="H42" s="53" t="n">
        <x:f>IF(Budget!A43="",0,IF(COUNTIF(Budget!$A$7:$A$46,Budget!A43)&gt;1,1,0))</x:f>
        <x:v>0</x:v>
      </x:c>
      <x:c r="I42" s="53" t="n">
        <x:f>IF(Commitments!A43="",0,IF(COUNTIF(Commitments!$A$7:$A$56,Commitments!A43)&gt;1,1,0))</x:f>
        <x:v>0</x:v>
      </x:c>
      <x:c r="J42" s="53" t="n">
        <x:f>IF('Cost Log'!B43="",0,IF(COUNTIF('Cost Log'!$B$7:$B$106,'Cost Log'!B43)&gt;1,1,0))</x:f>
        <x:v>0</x:v>
      </x:c>
      <x:c r="K42" s="53" t="n">
        <x:f>IF('Cost Log'!B43="",0,IF(OR('Cost Log'!D43="",'Cost Log'!E43="UNKNOWN CODE"),1,0))</x:f>
        <x:v>0</x:v>
      </x:c>
      <x:c r="L42" s="53" t="n">
        <x:f>IF('Cost Log'!C43="",0,IF(COUNTIF(Commitments!$A$7:$A$56,'Cost Log'!C43)=0,1,0))</x:f>
        <x:v>0</x:v>
      </x:c>
      <x:c r="M42" s="53" t="n">
        <x:f>IF('Cost Log'!B43="",0,IF('Cost Log'!L43&gt;'Cost Log'!K43,1,0))</x:f>
        <x:v>0</x:v>
      </x:c>
      <x:c r="N42" s="53" t="n">
        <x:f>IF(AND('Cost Log'!I43="Credit",'Cost Log'!L43&lt;&gt;0),1,0)</x:f>
        <x:v>0</x:v>
      </x:c>
      <x:c r="O42" s="53" t="n">
        <x:f>IF(Commitments!A43="",0,IF(Commitments!J43&gt;Commitments!I43,1,0))</x:f>
        <x:v>0</x:v>
      </x:c>
    </x:row>
    <x:row r="43">
      <x:c r="H43" s="53" t="n">
        <x:f>IF(Budget!A44="",0,IF(COUNTIF(Budget!$A$7:$A$46,Budget!A44)&gt;1,1,0))</x:f>
        <x:v>0</x:v>
      </x:c>
      <x:c r="I43" s="53" t="n">
        <x:f>IF(Commitments!A44="",0,IF(COUNTIF(Commitments!$A$7:$A$56,Commitments!A44)&gt;1,1,0))</x:f>
        <x:v>0</x:v>
      </x:c>
      <x:c r="J43" s="53" t="n">
        <x:f>IF('Cost Log'!B44="",0,IF(COUNTIF('Cost Log'!$B$7:$B$106,'Cost Log'!B44)&gt;1,1,0))</x:f>
        <x:v>0</x:v>
      </x:c>
      <x:c r="K43" s="53" t="n">
        <x:f>IF('Cost Log'!B44="",0,IF(OR('Cost Log'!D44="",'Cost Log'!E44="UNKNOWN CODE"),1,0))</x:f>
        <x:v>0</x:v>
      </x:c>
      <x:c r="L43" s="53" t="n">
        <x:f>IF('Cost Log'!C44="",0,IF(COUNTIF(Commitments!$A$7:$A$56,'Cost Log'!C44)=0,1,0))</x:f>
        <x:v>0</x:v>
      </x:c>
      <x:c r="M43" s="53" t="n">
        <x:f>IF('Cost Log'!B44="",0,IF('Cost Log'!L44&gt;'Cost Log'!K44,1,0))</x:f>
        <x:v>0</x:v>
      </x:c>
      <x:c r="N43" s="53" t="n">
        <x:f>IF(AND('Cost Log'!I44="Credit",'Cost Log'!L44&lt;&gt;0),1,0)</x:f>
        <x:v>0</x:v>
      </x:c>
      <x:c r="O43" s="53" t="n">
        <x:f>IF(Commitments!A44="",0,IF(Commitments!J44&gt;Commitments!I44,1,0))</x:f>
        <x:v>0</x:v>
      </x:c>
    </x:row>
    <x:row r="44">
      <x:c r="H44" s="53" t="n">
        <x:f>IF(Budget!A45="",0,IF(COUNTIF(Budget!$A$7:$A$46,Budget!A45)&gt;1,1,0))</x:f>
        <x:v>0</x:v>
      </x:c>
      <x:c r="I44" s="53" t="n">
        <x:f>IF(Commitments!A45="",0,IF(COUNTIF(Commitments!$A$7:$A$56,Commitments!A45)&gt;1,1,0))</x:f>
        <x:v>0</x:v>
      </x:c>
      <x:c r="J44" s="53" t="n">
        <x:f>IF('Cost Log'!B45="",0,IF(COUNTIF('Cost Log'!$B$7:$B$106,'Cost Log'!B45)&gt;1,1,0))</x:f>
        <x:v>0</x:v>
      </x:c>
      <x:c r="K44" s="53" t="n">
        <x:f>IF('Cost Log'!B45="",0,IF(OR('Cost Log'!D45="",'Cost Log'!E45="UNKNOWN CODE"),1,0))</x:f>
        <x:v>0</x:v>
      </x:c>
      <x:c r="L44" s="53" t="n">
        <x:f>IF('Cost Log'!C45="",0,IF(COUNTIF(Commitments!$A$7:$A$56,'Cost Log'!C45)=0,1,0))</x:f>
        <x:v>0</x:v>
      </x:c>
      <x:c r="M44" s="53" t="n">
        <x:f>IF('Cost Log'!B45="",0,IF('Cost Log'!L45&gt;'Cost Log'!K45,1,0))</x:f>
        <x:v>0</x:v>
      </x:c>
      <x:c r="N44" s="53" t="n">
        <x:f>IF(AND('Cost Log'!I45="Credit",'Cost Log'!L45&lt;&gt;0),1,0)</x:f>
        <x:v>0</x:v>
      </x:c>
      <x:c r="O44" s="53" t="n">
        <x:f>IF(Commitments!A45="",0,IF(Commitments!J45&gt;Commitments!I45,1,0))</x:f>
        <x:v>0</x:v>
      </x:c>
    </x:row>
    <x:row r="45">
      <x:c r="H45" s="53" t="n">
        <x:f>IF(Budget!A46="",0,IF(COUNTIF(Budget!$A$7:$A$46,Budget!A46)&gt;1,1,0))</x:f>
        <x:v>0</x:v>
      </x:c>
      <x:c r="I45" s="53" t="n">
        <x:f>IF(Commitments!A46="",0,IF(COUNTIF(Commitments!$A$7:$A$56,Commitments!A46)&gt;1,1,0))</x:f>
        <x:v>0</x:v>
      </x:c>
      <x:c r="J45" s="53" t="n">
        <x:f>IF('Cost Log'!B46="",0,IF(COUNTIF('Cost Log'!$B$7:$B$106,'Cost Log'!B46)&gt;1,1,0))</x:f>
        <x:v>0</x:v>
      </x:c>
      <x:c r="K45" s="53" t="n">
        <x:f>IF('Cost Log'!B46="",0,IF(OR('Cost Log'!D46="",'Cost Log'!E46="UNKNOWN CODE"),1,0))</x:f>
        <x:v>0</x:v>
      </x:c>
      <x:c r="L45" s="53" t="n">
        <x:f>IF('Cost Log'!C46="",0,IF(COUNTIF(Commitments!$A$7:$A$56,'Cost Log'!C46)=0,1,0))</x:f>
        <x:v>0</x:v>
      </x:c>
      <x:c r="M45" s="53" t="n">
        <x:f>IF('Cost Log'!B46="",0,IF('Cost Log'!L46&gt;'Cost Log'!K46,1,0))</x:f>
        <x:v>0</x:v>
      </x:c>
      <x:c r="N45" s="53" t="n">
        <x:f>IF(AND('Cost Log'!I46="Credit",'Cost Log'!L46&lt;&gt;0),1,0)</x:f>
        <x:v>0</x:v>
      </x:c>
      <x:c r="O45" s="53" t="n">
        <x:f>IF(Commitments!A46="",0,IF(Commitments!J46&gt;Commitments!I46,1,0))</x:f>
        <x:v>0</x:v>
      </x:c>
    </x:row>
    <x:row r="46">
      <x:c r="H46" s="53"/>
      <x:c r="I46" s="53" t="n">
        <x:f>IF(Commitments!A47="",0,IF(COUNTIF(Commitments!$A$7:$A$56,Commitments!A47)&gt;1,1,0))</x:f>
        <x:v>0</x:v>
      </x:c>
      <x:c r="J46" s="53" t="n">
        <x:f>IF('Cost Log'!B47="",0,IF(COUNTIF('Cost Log'!$B$7:$B$106,'Cost Log'!B47)&gt;1,1,0))</x:f>
        <x:v>0</x:v>
      </x:c>
      <x:c r="K46" s="53" t="n">
        <x:f>IF('Cost Log'!B47="",0,IF(OR('Cost Log'!D47="",'Cost Log'!E47="UNKNOWN CODE"),1,0))</x:f>
        <x:v>0</x:v>
      </x:c>
      <x:c r="L46" s="53" t="n">
        <x:f>IF('Cost Log'!C47="",0,IF(COUNTIF(Commitments!$A$7:$A$56,'Cost Log'!C47)=0,1,0))</x:f>
        <x:v>0</x:v>
      </x:c>
      <x:c r="M46" s="53" t="n">
        <x:f>IF('Cost Log'!B47="",0,IF('Cost Log'!L47&gt;'Cost Log'!K47,1,0))</x:f>
        <x:v>0</x:v>
      </x:c>
      <x:c r="N46" s="53" t="n">
        <x:f>IF(AND('Cost Log'!I47="Credit",'Cost Log'!L47&lt;&gt;0),1,0)</x:f>
        <x:v>0</x:v>
      </x:c>
      <x:c r="O46" s="53" t="n">
        <x:f>IF(Commitments!A47="",0,IF(Commitments!J47&gt;Commitments!I47,1,0))</x:f>
        <x:v>0</x:v>
      </x:c>
    </x:row>
    <x:row r="47">
      <x:c r="H47" s="53"/>
      <x:c r="I47" s="53" t="n">
        <x:f>IF(Commitments!A48="",0,IF(COUNTIF(Commitments!$A$7:$A$56,Commitments!A48)&gt;1,1,0))</x:f>
        <x:v>0</x:v>
      </x:c>
      <x:c r="J47" s="53" t="n">
        <x:f>IF('Cost Log'!B48="",0,IF(COUNTIF('Cost Log'!$B$7:$B$106,'Cost Log'!B48)&gt;1,1,0))</x:f>
        <x:v>0</x:v>
      </x:c>
      <x:c r="K47" s="53" t="n">
        <x:f>IF('Cost Log'!B48="",0,IF(OR('Cost Log'!D48="",'Cost Log'!E48="UNKNOWN CODE"),1,0))</x:f>
        <x:v>0</x:v>
      </x:c>
      <x:c r="L47" s="53" t="n">
        <x:f>IF('Cost Log'!C48="",0,IF(COUNTIF(Commitments!$A$7:$A$56,'Cost Log'!C48)=0,1,0))</x:f>
        <x:v>0</x:v>
      </x:c>
      <x:c r="M47" s="53" t="n">
        <x:f>IF('Cost Log'!B48="",0,IF('Cost Log'!L48&gt;'Cost Log'!K48,1,0))</x:f>
        <x:v>0</x:v>
      </x:c>
      <x:c r="N47" s="53" t="n">
        <x:f>IF(AND('Cost Log'!I48="Credit",'Cost Log'!L48&lt;&gt;0),1,0)</x:f>
        <x:v>0</x:v>
      </x:c>
      <x:c r="O47" s="53" t="n">
        <x:f>IF(Commitments!A48="",0,IF(Commitments!J48&gt;Commitments!I48,1,0))</x:f>
        <x:v>0</x:v>
      </x:c>
    </x:row>
    <x:row r="48">
      <x:c r="H48" s="53"/>
      <x:c r="I48" s="53" t="n">
        <x:f>IF(Commitments!A49="",0,IF(COUNTIF(Commitments!$A$7:$A$56,Commitments!A49)&gt;1,1,0))</x:f>
        <x:v>0</x:v>
      </x:c>
      <x:c r="J48" s="53" t="n">
        <x:f>IF('Cost Log'!B49="",0,IF(COUNTIF('Cost Log'!$B$7:$B$106,'Cost Log'!B49)&gt;1,1,0))</x:f>
        <x:v>0</x:v>
      </x:c>
      <x:c r="K48" s="53" t="n">
        <x:f>IF('Cost Log'!B49="",0,IF(OR('Cost Log'!D49="",'Cost Log'!E49="UNKNOWN CODE"),1,0))</x:f>
        <x:v>0</x:v>
      </x:c>
      <x:c r="L48" s="53" t="n">
        <x:f>IF('Cost Log'!C49="",0,IF(COUNTIF(Commitments!$A$7:$A$56,'Cost Log'!C49)=0,1,0))</x:f>
        <x:v>0</x:v>
      </x:c>
      <x:c r="M48" s="53" t="n">
        <x:f>IF('Cost Log'!B49="",0,IF('Cost Log'!L49&gt;'Cost Log'!K49,1,0))</x:f>
        <x:v>0</x:v>
      </x:c>
      <x:c r="N48" s="53" t="n">
        <x:f>IF(AND('Cost Log'!I49="Credit",'Cost Log'!L49&lt;&gt;0),1,0)</x:f>
        <x:v>0</x:v>
      </x:c>
      <x:c r="O48" s="53" t="n">
        <x:f>IF(Commitments!A49="",0,IF(Commitments!J49&gt;Commitments!I49,1,0))</x:f>
        <x:v>0</x:v>
      </x:c>
    </x:row>
    <x:row r="49">
      <x:c r="H49" s="53"/>
      <x:c r="I49" s="53" t="n">
        <x:f>IF(Commitments!A50="",0,IF(COUNTIF(Commitments!$A$7:$A$56,Commitments!A50)&gt;1,1,0))</x:f>
        <x:v>0</x:v>
      </x:c>
      <x:c r="J49" s="53" t="n">
        <x:f>IF('Cost Log'!B50="",0,IF(COUNTIF('Cost Log'!$B$7:$B$106,'Cost Log'!B50)&gt;1,1,0))</x:f>
        <x:v>0</x:v>
      </x:c>
      <x:c r="K49" s="53" t="n">
        <x:f>IF('Cost Log'!B50="",0,IF(OR('Cost Log'!D50="",'Cost Log'!E50="UNKNOWN CODE"),1,0))</x:f>
        <x:v>0</x:v>
      </x:c>
      <x:c r="L49" s="53" t="n">
        <x:f>IF('Cost Log'!C50="",0,IF(COUNTIF(Commitments!$A$7:$A$56,'Cost Log'!C50)=0,1,0))</x:f>
        <x:v>0</x:v>
      </x:c>
      <x:c r="M49" s="53" t="n">
        <x:f>IF('Cost Log'!B50="",0,IF('Cost Log'!L50&gt;'Cost Log'!K50,1,0))</x:f>
        <x:v>0</x:v>
      </x:c>
      <x:c r="N49" s="53" t="n">
        <x:f>IF(AND('Cost Log'!I50="Credit",'Cost Log'!L50&lt;&gt;0),1,0)</x:f>
        <x:v>0</x:v>
      </x:c>
      <x:c r="O49" s="53" t="n">
        <x:f>IF(Commitments!A50="",0,IF(Commitments!J50&gt;Commitments!I50,1,0))</x:f>
        <x:v>0</x:v>
      </x:c>
    </x:row>
    <x:row r="50">
      <x:c r="H50" s="53"/>
      <x:c r="I50" s="53" t="n">
        <x:f>IF(Commitments!A51="",0,IF(COUNTIF(Commitments!$A$7:$A$56,Commitments!A51)&gt;1,1,0))</x:f>
        <x:v>0</x:v>
      </x:c>
      <x:c r="J50" s="53" t="n">
        <x:f>IF('Cost Log'!B51="",0,IF(COUNTIF('Cost Log'!$B$7:$B$106,'Cost Log'!B51)&gt;1,1,0))</x:f>
        <x:v>0</x:v>
      </x:c>
      <x:c r="K50" s="53" t="n">
        <x:f>IF('Cost Log'!B51="",0,IF(OR('Cost Log'!D51="",'Cost Log'!E51="UNKNOWN CODE"),1,0))</x:f>
        <x:v>0</x:v>
      </x:c>
      <x:c r="L50" s="53" t="n">
        <x:f>IF('Cost Log'!C51="",0,IF(COUNTIF(Commitments!$A$7:$A$56,'Cost Log'!C51)=0,1,0))</x:f>
        <x:v>0</x:v>
      </x:c>
      <x:c r="M50" s="53" t="n">
        <x:f>IF('Cost Log'!B51="",0,IF('Cost Log'!L51&gt;'Cost Log'!K51,1,0))</x:f>
        <x:v>0</x:v>
      </x:c>
      <x:c r="N50" s="53" t="n">
        <x:f>IF(AND('Cost Log'!I51="Credit",'Cost Log'!L51&lt;&gt;0),1,0)</x:f>
        <x:v>0</x:v>
      </x:c>
      <x:c r="O50" s="53" t="n">
        <x:f>IF(Commitments!A51="",0,IF(Commitments!J51&gt;Commitments!I51,1,0))</x:f>
        <x:v>0</x:v>
      </x:c>
    </x:row>
    <x:row r="51">
      <x:c r="H51" s="53"/>
      <x:c r="I51" s="53" t="n">
        <x:f>IF(Commitments!A52="",0,IF(COUNTIF(Commitments!$A$7:$A$56,Commitments!A52)&gt;1,1,0))</x:f>
        <x:v>0</x:v>
      </x:c>
      <x:c r="J51" s="53" t="n">
        <x:f>IF('Cost Log'!B52="",0,IF(COUNTIF('Cost Log'!$B$7:$B$106,'Cost Log'!B52)&gt;1,1,0))</x:f>
        <x:v>0</x:v>
      </x:c>
      <x:c r="K51" s="53" t="n">
        <x:f>IF('Cost Log'!B52="",0,IF(OR('Cost Log'!D52="",'Cost Log'!E52="UNKNOWN CODE"),1,0))</x:f>
        <x:v>0</x:v>
      </x:c>
      <x:c r="L51" s="53" t="n">
        <x:f>IF('Cost Log'!C52="",0,IF(COUNTIF(Commitments!$A$7:$A$56,'Cost Log'!C52)=0,1,0))</x:f>
        <x:v>0</x:v>
      </x:c>
      <x:c r="M51" s="53" t="n">
        <x:f>IF('Cost Log'!B52="",0,IF('Cost Log'!L52&gt;'Cost Log'!K52,1,0))</x:f>
        <x:v>0</x:v>
      </x:c>
      <x:c r="N51" s="53" t="n">
        <x:f>IF(AND('Cost Log'!I52="Credit",'Cost Log'!L52&lt;&gt;0),1,0)</x:f>
        <x:v>0</x:v>
      </x:c>
      <x:c r="O51" s="53" t="n">
        <x:f>IF(Commitments!A52="",0,IF(Commitments!J52&gt;Commitments!I52,1,0))</x:f>
        <x:v>0</x:v>
      </x:c>
    </x:row>
    <x:row r="52">
      <x:c r="H52" s="53"/>
      <x:c r="I52" s="53" t="n">
        <x:f>IF(Commitments!A53="",0,IF(COUNTIF(Commitments!$A$7:$A$56,Commitments!A53)&gt;1,1,0))</x:f>
        <x:v>0</x:v>
      </x:c>
      <x:c r="J52" s="53" t="n">
        <x:f>IF('Cost Log'!B53="",0,IF(COUNTIF('Cost Log'!$B$7:$B$106,'Cost Log'!B53)&gt;1,1,0))</x:f>
        <x:v>0</x:v>
      </x:c>
      <x:c r="K52" s="53" t="n">
        <x:f>IF('Cost Log'!B53="",0,IF(OR('Cost Log'!D53="",'Cost Log'!E53="UNKNOWN CODE"),1,0))</x:f>
        <x:v>0</x:v>
      </x:c>
      <x:c r="L52" s="53" t="n">
        <x:f>IF('Cost Log'!C53="",0,IF(COUNTIF(Commitments!$A$7:$A$56,'Cost Log'!C53)=0,1,0))</x:f>
        <x:v>0</x:v>
      </x:c>
      <x:c r="M52" s="53" t="n">
        <x:f>IF('Cost Log'!B53="",0,IF('Cost Log'!L53&gt;'Cost Log'!K53,1,0))</x:f>
        <x:v>0</x:v>
      </x:c>
      <x:c r="N52" s="53" t="n">
        <x:f>IF(AND('Cost Log'!I53="Credit",'Cost Log'!L53&lt;&gt;0),1,0)</x:f>
        <x:v>0</x:v>
      </x:c>
      <x:c r="O52" s="53" t="n">
        <x:f>IF(Commitments!A53="",0,IF(Commitments!J53&gt;Commitments!I53,1,0))</x:f>
        <x:v>0</x:v>
      </x:c>
    </x:row>
    <x:row r="53">
      <x:c r="H53" s="53"/>
      <x:c r="I53" s="53" t="n">
        <x:f>IF(Commitments!A54="",0,IF(COUNTIF(Commitments!$A$7:$A$56,Commitments!A54)&gt;1,1,0))</x:f>
        <x:v>0</x:v>
      </x:c>
      <x:c r="J53" s="53" t="n">
        <x:f>IF('Cost Log'!B54="",0,IF(COUNTIF('Cost Log'!$B$7:$B$106,'Cost Log'!B54)&gt;1,1,0))</x:f>
        <x:v>0</x:v>
      </x:c>
      <x:c r="K53" s="53" t="n">
        <x:f>IF('Cost Log'!B54="",0,IF(OR('Cost Log'!D54="",'Cost Log'!E54="UNKNOWN CODE"),1,0))</x:f>
        <x:v>0</x:v>
      </x:c>
      <x:c r="L53" s="53" t="n">
        <x:f>IF('Cost Log'!C54="",0,IF(COUNTIF(Commitments!$A$7:$A$56,'Cost Log'!C54)=0,1,0))</x:f>
        <x:v>0</x:v>
      </x:c>
      <x:c r="M53" s="53" t="n">
        <x:f>IF('Cost Log'!B54="",0,IF('Cost Log'!L54&gt;'Cost Log'!K54,1,0))</x:f>
        <x:v>0</x:v>
      </x:c>
      <x:c r="N53" s="53" t="n">
        <x:f>IF(AND('Cost Log'!I54="Credit",'Cost Log'!L54&lt;&gt;0),1,0)</x:f>
        <x:v>0</x:v>
      </x:c>
      <x:c r="O53" s="53" t="n">
        <x:f>IF(Commitments!A54="",0,IF(Commitments!J54&gt;Commitments!I54,1,0))</x:f>
        <x:v>0</x:v>
      </x:c>
    </x:row>
    <x:row r="54">
      <x:c r="H54" s="53"/>
      <x:c r="I54" s="53" t="n">
        <x:f>IF(Commitments!A55="",0,IF(COUNTIF(Commitments!$A$7:$A$56,Commitments!A55)&gt;1,1,0))</x:f>
        <x:v>0</x:v>
      </x:c>
      <x:c r="J54" s="53" t="n">
        <x:f>IF('Cost Log'!B55="",0,IF(COUNTIF('Cost Log'!$B$7:$B$106,'Cost Log'!B55)&gt;1,1,0))</x:f>
        <x:v>0</x:v>
      </x:c>
      <x:c r="K54" s="53" t="n">
        <x:f>IF('Cost Log'!B55="",0,IF(OR('Cost Log'!D55="",'Cost Log'!E55="UNKNOWN CODE"),1,0))</x:f>
        <x:v>0</x:v>
      </x:c>
      <x:c r="L54" s="53" t="n">
        <x:f>IF('Cost Log'!C55="",0,IF(COUNTIF(Commitments!$A$7:$A$56,'Cost Log'!C55)=0,1,0))</x:f>
        <x:v>0</x:v>
      </x:c>
      <x:c r="M54" s="53" t="n">
        <x:f>IF('Cost Log'!B55="",0,IF('Cost Log'!L55&gt;'Cost Log'!K55,1,0))</x:f>
        <x:v>0</x:v>
      </x:c>
      <x:c r="N54" s="53" t="n">
        <x:f>IF(AND('Cost Log'!I55="Credit",'Cost Log'!L55&lt;&gt;0),1,0)</x:f>
        <x:v>0</x:v>
      </x:c>
      <x:c r="O54" s="53" t="n">
        <x:f>IF(Commitments!A55="",0,IF(Commitments!J55&gt;Commitments!I55,1,0))</x:f>
        <x:v>0</x:v>
      </x:c>
    </x:row>
    <x:row r="55">
      <x:c r="H55" s="53"/>
      <x:c r="I55" s="53" t="n">
        <x:f>IF(Commitments!A56="",0,IF(COUNTIF(Commitments!$A$7:$A$56,Commitments!A56)&gt;1,1,0))</x:f>
        <x:v>0</x:v>
      </x:c>
      <x:c r="J55" s="53" t="n">
        <x:f>IF('Cost Log'!B56="",0,IF(COUNTIF('Cost Log'!$B$7:$B$106,'Cost Log'!B56)&gt;1,1,0))</x:f>
        <x:v>0</x:v>
      </x:c>
      <x:c r="K55" s="53" t="n">
        <x:f>IF('Cost Log'!B56="",0,IF(OR('Cost Log'!D56="",'Cost Log'!E56="UNKNOWN CODE"),1,0))</x:f>
        <x:v>0</x:v>
      </x:c>
      <x:c r="L55" s="53" t="n">
        <x:f>IF('Cost Log'!C56="",0,IF(COUNTIF(Commitments!$A$7:$A$56,'Cost Log'!C56)=0,1,0))</x:f>
        <x:v>0</x:v>
      </x:c>
      <x:c r="M55" s="53" t="n">
        <x:f>IF('Cost Log'!B56="",0,IF('Cost Log'!L56&gt;'Cost Log'!K56,1,0))</x:f>
        <x:v>0</x:v>
      </x:c>
      <x:c r="N55" s="53" t="n">
        <x:f>IF(AND('Cost Log'!I56="Credit",'Cost Log'!L56&lt;&gt;0),1,0)</x:f>
        <x:v>0</x:v>
      </x:c>
      <x:c r="O55" s="53" t="n">
        <x:f>IF(Commitments!A56="",0,IF(Commitments!J56&gt;Commitments!I56,1,0))</x:f>
        <x:v>0</x:v>
      </x:c>
    </x:row>
    <x:row r="56">
      <x:c r="H56" s="53"/>
      <x:c r="I56" s="53"/>
      <x:c r="J56" s="53" t="n">
        <x:f>IF('Cost Log'!B57="",0,IF(COUNTIF('Cost Log'!$B$7:$B$106,'Cost Log'!B57)&gt;1,1,0))</x:f>
        <x:v>0</x:v>
      </x:c>
      <x:c r="K56" s="53" t="n">
        <x:f>IF('Cost Log'!B57="",0,IF(OR('Cost Log'!D57="",'Cost Log'!E57="UNKNOWN CODE"),1,0))</x:f>
        <x:v>0</x:v>
      </x:c>
      <x:c r="L56" s="53" t="n">
        <x:f>IF('Cost Log'!C57="",0,IF(COUNTIF(Commitments!$A$7:$A$56,'Cost Log'!C57)=0,1,0))</x:f>
        <x:v>0</x:v>
      </x:c>
      <x:c r="M56" s="53" t="n">
        <x:f>IF('Cost Log'!B57="",0,IF('Cost Log'!L57&gt;'Cost Log'!K57,1,0))</x:f>
        <x:v>0</x:v>
      </x:c>
      <x:c r="N56" s="53" t="n">
        <x:f>IF(AND('Cost Log'!I57="Credit",'Cost Log'!L57&lt;&gt;0),1,0)</x:f>
        <x:v>0</x:v>
      </x:c>
      <x:c r="O56" s="53"/>
    </x:row>
    <x:row r="57">
      <x:c r="H57" s="53"/>
      <x:c r="I57" s="53"/>
      <x:c r="J57" s="53" t="n">
        <x:f>IF('Cost Log'!B58="",0,IF(COUNTIF('Cost Log'!$B$7:$B$106,'Cost Log'!B58)&gt;1,1,0))</x:f>
        <x:v>0</x:v>
      </x:c>
      <x:c r="K57" s="53" t="n">
        <x:f>IF('Cost Log'!B58="",0,IF(OR('Cost Log'!D58="",'Cost Log'!E58="UNKNOWN CODE"),1,0))</x:f>
        <x:v>0</x:v>
      </x:c>
      <x:c r="L57" s="53" t="n">
        <x:f>IF('Cost Log'!C58="",0,IF(COUNTIF(Commitments!$A$7:$A$56,'Cost Log'!C58)=0,1,0))</x:f>
        <x:v>0</x:v>
      </x:c>
      <x:c r="M57" s="53" t="n">
        <x:f>IF('Cost Log'!B58="",0,IF('Cost Log'!L58&gt;'Cost Log'!K58,1,0))</x:f>
        <x:v>0</x:v>
      </x:c>
      <x:c r="N57" s="53" t="n">
        <x:f>IF(AND('Cost Log'!I58="Credit",'Cost Log'!L58&lt;&gt;0),1,0)</x:f>
        <x:v>0</x:v>
      </x:c>
      <x:c r="O57" s="53"/>
    </x:row>
    <x:row r="58">
      <x:c r="H58" s="53"/>
      <x:c r="I58" s="53"/>
      <x:c r="J58" s="53" t="n">
        <x:f>IF('Cost Log'!B59="",0,IF(COUNTIF('Cost Log'!$B$7:$B$106,'Cost Log'!B59)&gt;1,1,0))</x:f>
        <x:v>0</x:v>
      </x:c>
      <x:c r="K58" s="53" t="n">
        <x:f>IF('Cost Log'!B59="",0,IF(OR('Cost Log'!D59="",'Cost Log'!E59="UNKNOWN CODE"),1,0))</x:f>
        <x:v>0</x:v>
      </x:c>
      <x:c r="L58" s="53" t="n">
        <x:f>IF('Cost Log'!C59="",0,IF(COUNTIF(Commitments!$A$7:$A$56,'Cost Log'!C59)=0,1,0))</x:f>
        <x:v>0</x:v>
      </x:c>
      <x:c r="M58" s="53" t="n">
        <x:f>IF('Cost Log'!B59="",0,IF('Cost Log'!L59&gt;'Cost Log'!K59,1,0))</x:f>
        <x:v>0</x:v>
      </x:c>
      <x:c r="N58" s="53" t="n">
        <x:f>IF(AND('Cost Log'!I59="Credit",'Cost Log'!L59&lt;&gt;0),1,0)</x:f>
        <x:v>0</x:v>
      </x:c>
      <x:c r="O58" s="53"/>
    </x:row>
    <x:row r="59">
      <x:c r="H59" s="53"/>
      <x:c r="I59" s="53"/>
      <x:c r="J59" s="53" t="n">
        <x:f>IF('Cost Log'!B60="",0,IF(COUNTIF('Cost Log'!$B$7:$B$106,'Cost Log'!B60)&gt;1,1,0))</x:f>
        <x:v>0</x:v>
      </x:c>
      <x:c r="K59" s="53" t="n">
        <x:f>IF('Cost Log'!B60="",0,IF(OR('Cost Log'!D60="",'Cost Log'!E60="UNKNOWN CODE"),1,0))</x:f>
        <x:v>0</x:v>
      </x:c>
      <x:c r="L59" s="53" t="n">
        <x:f>IF('Cost Log'!C60="",0,IF(COUNTIF(Commitments!$A$7:$A$56,'Cost Log'!C60)=0,1,0))</x:f>
        <x:v>0</x:v>
      </x:c>
      <x:c r="M59" s="53" t="n">
        <x:f>IF('Cost Log'!B60="",0,IF('Cost Log'!L60&gt;'Cost Log'!K60,1,0))</x:f>
        <x:v>0</x:v>
      </x:c>
      <x:c r="N59" s="53" t="n">
        <x:f>IF(AND('Cost Log'!I60="Credit",'Cost Log'!L60&lt;&gt;0),1,0)</x:f>
        <x:v>0</x:v>
      </x:c>
      <x:c r="O59" s="53"/>
    </x:row>
    <x:row r="60">
      <x:c r="H60" s="53"/>
      <x:c r="I60" s="53"/>
      <x:c r="J60" s="53" t="n">
        <x:f>IF('Cost Log'!B61="",0,IF(COUNTIF('Cost Log'!$B$7:$B$106,'Cost Log'!B61)&gt;1,1,0))</x:f>
        <x:v>0</x:v>
      </x:c>
      <x:c r="K60" s="53" t="n">
        <x:f>IF('Cost Log'!B61="",0,IF(OR('Cost Log'!D61="",'Cost Log'!E61="UNKNOWN CODE"),1,0))</x:f>
        <x:v>0</x:v>
      </x:c>
      <x:c r="L60" s="53" t="n">
        <x:f>IF('Cost Log'!C61="",0,IF(COUNTIF(Commitments!$A$7:$A$56,'Cost Log'!C61)=0,1,0))</x:f>
        <x:v>0</x:v>
      </x:c>
      <x:c r="M60" s="53" t="n">
        <x:f>IF('Cost Log'!B61="",0,IF('Cost Log'!L61&gt;'Cost Log'!K61,1,0))</x:f>
        <x:v>0</x:v>
      </x:c>
      <x:c r="N60" s="53" t="n">
        <x:f>IF(AND('Cost Log'!I61="Credit",'Cost Log'!L61&lt;&gt;0),1,0)</x:f>
        <x:v>0</x:v>
      </x:c>
      <x:c r="O60" s="53"/>
    </x:row>
    <x:row r="61">
      <x:c r="H61" s="53"/>
      <x:c r="I61" s="53"/>
      <x:c r="J61" s="53" t="n">
        <x:f>IF('Cost Log'!B62="",0,IF(COUNTIF('Cost Log'!$B$7:$B$106,'Cost Log'!B62)&gt;1,1,0))</x:f>
        <x:v>0</x:v>
      </x:c>
      <x:c r="K61" s="53" t="n">
        <x:f>IF('Cost Log'!B62="",0,IF(OR('Cost Log'!D62="",'Cost Log'!E62="UNKNOWN CODE"),1,0))</x:f>
        <x:v>0</x:v>
      </x:c>
      <x:c r="L61" s="53" t="n">
        <x:f>IF('Cost Log'!C62="",0,IF(COUNTIF(Commitments!$A$7:$A$56,'Cost Log'!C62)=0,1,0))</x:f>
        <x:v>0</x:v>
      </x:c>
      <x:c r="M61" s="53" t="n">
        <x:f>IF('Cost Log'!B62="",0,IF('Cost Log'!L62&gt;'Cost Log'!K62,1,0))</x:f>
        <x:v>0</x:v>
      </x:c>
      <x:c r="N61" s="53" t="n">
        <x:f>IF(AND('Cost Log'!I62="Credit",'Cost Log'!L62&lt;&gt;0),1,0)</x:f>
        <x:v>0</x:v>
      </x:c>
      <x:c r="O61" s="53"/>
    </x:row>
    <x:row r="62">
      <x:c r="H62" s="53"/>
      <x:c r="I62" s="53"/>
      <x:c r="J62" s="53" t="n">
        <x:f>IF('Cost Log'!B63="",0,IF(COUNTIF('Cost Log'!$B$7:$B$106,'Cost Log'!B63)&gt;1,1,0))</x:f>
        <x:v>0</x:v>
      </x:c>
      <x:c r="K62" s="53" t="n">
        <x:f>IF('Cost Log'!B63="",0,IF(OR('Cost Log'!D63="",'Cost Log'!E63="UNKNOWN CODE"),1,0))</x:f>
        <x:v>0</x:v>
      </x:c>
      <x:c r="L62" s="53" t="n">
        <x:f>IF('Cost Log'!C63="",0,IF(COUNTIF(Commitments!$A$7:$A$56,'Cost Log'!C63)=0,1,0))</x:f>
        <x:v>0</x:v>
      </x:c>
      <x:c r="M62" s="53" t="n">
        <x:f>IF('Cost Log'!B63="",0,IF('Cost Log'!L63&gt;'Cost Log'!K63,1,0))</x:f>
        <x:v>0</x:v>
      </x:c>
      <x:c r="N62" s="53" t="n">
        <x:f>IF(AND('Cost Log'!I63="Credit",'Cost Log'!L63&lt;&gt;0),1,0)</x:f>
        <x:v>0</x:v>
      </x:c>
      <x:c r="O62" s="53"/>
    </x:row>
    <x:row r="63">
      <x:c r="H63" s="53"/>
      <x:c r="I63" s="53"/>
      <x:c r="J63" s="53" t="n">
        <x:f>IF('Cost Log'!B64="",0,IF(COUNTIF('Cost Log'!$B$7:$B$106,'Cost Log'!B64)&gt;1,1,0))</x:f>
        <x:v>0</x:v>
      </x:c>
      <x:c r="K63" s="53" t="n">
        <x:f>IF('Cost Log'!B64="",0,IF(OR('Cost Log'!D64="",'Cost Log'!E64="UNKNOWN CODE"),1,0))</x:f>
        <x:v>0</x:v>
      </x:c>
      <x:c r="L63" s="53" t="n">
        <x:f>IF('Cost Log'!C64="",0,IF(COUNTIF(Commitments!$A$7:$A$56,'Cost Log'!C64)=0,1,0))</x:f>
        <x:v>0</x:v>
      </x:c>
      <x:c r="M63" s="53" t="n">
        <x:f>IF('Cost Log'!B64="",0,IF('Cost Log'!L64&gt;'Cost Log'!K64,1,0))</x:f>
        <x:v>0</x:v>
      </x:c>
      <x:c r="N63" s="53" t="n">
        <x:f>IF(AND('Cost Log'!I64="Credit",'Cost Log'!L64&lt;&gt;0),1,0)</x:f>
        <x:v>0</x:v>
      </x:c>
      <x:c r="O63" s="53"/>
    </x:row>
    <x:row r="64">
      <x:c r="H64" s="53"/>
      <x:c r="I64" s="53"/>
      <x:c r="J64" s="53" t="n">
        <x:f>IF('Cost Log'!B65="",0,IF(COUNTIF('Cost Log'!$B$7:$B$106,'Cost Log'!B65)&gt;1,1,0))</x:f>
        <x:v>0</x:v>
      </x:c>
      <x:c r="K64" s="53" t="n">
        <x:f>IF('Cost Log'!B65="",0,IF(OR('Cost Log'!D65="",'Cost Log'!E65="UNKNOWN CODE"),1,0))</x:f>
        <x:v>0</x:v>
      </x:c>
      <x:c r="L64" s="53" t="n">
        <x:f>IF('Cost Log'!C65="",0,IF(COUNTIF(Commitments!$A$7:$A$56,'Cost Log'!C65)=0,1,0))</x:f>
        <x:v>0</x:v>
      </x:c>
      <x:c r="M64" s="53" t="n">
        <x:f>IF('Cost Log'!B65="",0,IF('Cost Log'!L65&gt;'Cost Log'!K65,1,0))</x:f>
        <x:v>0</x:v>
      </x:c>
      <x:c r="N64" s="53" t="n">
        <x:f>IF(AND('Cost Log'!I65="Credit",'Cost Log'!L65&lt;&gt;0),1,0)</x:f>
        <x:v>0</x:v>
      </x:c>
      <x:c r="O64" s="53"/>
    </x:row>
    <x:row r="65">
      <x:c r="H65" s="53"/>
      <x:c r="I65" s="53"/>
      <x:c r="J65" s="53" t="n">
        <x:f>IF('Cost Log'!B66="",0,IF(COUNTIF('Cost Log'!$B$7:$B$106,'Cost Log'!B66)&gt;1,1,0))</x:f>
        <x:v>0</x:v>
      </x:c>
      <x:c r="K65" s="53" t="n">
        <x:f>IF('Cost Log'!B66="",0,IF(OR('Cost Log'!D66="",'Cost Log'!E66="UNKNOWN CODE"),1,0))</x:f>
        <x:v>0</x:v>
      </x:c>
      <x:c r="L65" s="53" t="n">
        <x:f>IF('Cost Log'!C66="",0,IF(COUNTIF(Commitments!$A$7:$A$56,'Cost Log'!C66)=0,1,0))</x:f>
        <x:v>0</x:v>
      </x:c>
      <x:c r="M65" s="53" t="n">
        <x:f>IF('Cost Log'!B66="",0,IF('Cost Log'!L66&gt;'Cost Log'!K66,1,0))</x:f>
        <x:v>0</x:v>
      </x:c>
      <x:c r="N65" s="53" t="n">
        <x:f>IF(AND('Cost Log'!I66="Credit",'Cost Log'!L66&lt;&gt;0),1,0)</x:f>
        <x:v>0</x:v>
      </x:c>
      <x:c r="O65" s="53"/>
    </x:row>
    <x:row r="66">
      <x:c r="H66" s="53"/>
      <x:c r="I66" s="53"/>
      <x:c r="J66" s="53" t="n">
        <x:f>IF('Cost Log'!B67="",0,IF(COUNTIF('Cost Log'!$B$7:$B$106,'Cost Log'!B67)&gt;1,1,0))</x:f>
        <x:v>0</x:v>
      </x:c>
      <x:c r="K66" s="53" t="n">
        <x:f>IF('Cost Log'!B67="",0,IF(OR('Cost Log'!D67="",'Cost Log'!E67="UNKNOWN CODE"),1,0))</x:f>
        <x:v>0</x:v>
      </x:c>
      <x:c r="L66" s="53" t="n">
        <x:f>IF('Cost Log'!C67="",0,IF(COUNTIF(Commitments!$A$7:$A$56,'Cost Log'!C67)=0,1,0))</x:f>
        <x:v>0</x:v>
      </x:c>
      <x:c r="M66" s="53" t="n">
        <x:f>IF('Cost Log'!B67="",0,IF('Cost Log'!L67&gt;'Cost Log'!K67,1,0))</x:f>
        <x:v>0</x:v>
      </x:c>
      <x:c r="N66" s="53" t="n">
        <x:f>IF(AND('Cost Log'!I67="Credit",'Cost Log'!L67&lt;&gt;0),1,0)</x:f>
        <x:v>0</x:v>
      </x:c>
      <x:c r="O66" s="53"/>
    </x:row>
    <x:row r="67">
      <x:c r="H67" s="53"/>
      <x:c r="I67" s="53"/>
      <x:c r="J67" s="53" t="n">
        <x:f>IF('Cost Log'!B68="",0,IF(COUNTIF('Cost Log'!$B$7:$B$106,'Cost Log'!B68)&gt;1,1,0))</x:f>
        <x:v>0</x:v>
      </x:c>
      <x:c r="K67" s="53" t="n">
        <x:f>IF('Cost Log'!B68="",0,IF(OR('Cost Log'!D68="",'Cost Log'!E68="UNKNOWN CODE"),1,0))</x:f>
        <x:v>0</x:v>
      </x:c>
      <x:c r="L67" s="53" t="n">
        <x:f>IF('Cost Log'!C68="",0,IF(COUNTIF(Commitments!$A$7:$A$56,'Cost Log'!C68)=0,1,0))</x:f>
        <x:v>0</x:v>
      </x:c>
      <x:c r="M67" s="53" t="n">
        <x:f>IF('Cost Log'!B68="",0,IF('Cost Log'!L68&gt;'Cost Log'!K68,1,0))</x:f>
        <x:v>0</x:v>
      </x:c>
      <x:c r="N67" s="53" t="n">
        <x:f>IF(AND('Cost Log'!I68="Credit",'Cost Log'!L68&lt;&gt;0),1,0)</x:f>
        <x:v>0</x:v>
      </x:c>
      <x:c r="O67" s="53"/>
    </x:row>
    <x:row r="68">
      <x:c r="H68" s="53"/>
      <x:c r="I68" s="53"/>
      <x:c r="J68" s="53" t="n">
        <x:f>IF('Cost Log'!B69="",0,IF(COUNTIF('Cost Log'!$B$7:$B$106,'Cost Log'!B69)&gt;1,1,0))</x:f>
        <x:v>0</x:v>
      </x:c>
      <x:c r="K68" s="53" t="n">
        <x:f>IF('Cost Log'!B69="",0,IF(OR('Cost Log'!D69="",'Cost Log'!E69="UNKNOWN CODE"),1,0))</x:f>
        <x:v>0</x:v>
      </x:c>
      <x:c r="L68" s="53" t="n">
        <x:f>IF('Cost Log'!C69="",0,IF(COUNTIF(Commitments!$A$7:$A$56,'Cost Log'!C69)=0,1,0))</x:f>
        <x:v>0</x:v>
      </x:c>
      <x:c r="M68" s="53" t="n">
        <x:f>IF('Cost Log'!B69="",0,IF('Cost Log'!L69&gt;'Cost Log'!K69,1,0))</x:f>
        <x:v>0</x:v>
      </x:c>
      <x:c r="N68" s="53" t="n">
        <x:f>IF(AND('Cost Log'!I69="Credit",'Cost Log'!L69&lt;&gt;0),1,0)</x:f>
        <x:v>0</x:v>
      </x:c>
      <x:c r="O68" s="53"/>
    </x:row>
    <x:row r="69">
      <x:c r="H69" s="53"/>
      <x:c r="I69" s="53"/>
      <x:c r="J69" s="53" t="n">
        <x:f>IF('Cost Log'!B70="",0,IF(COUNTIF('Cost Log'!$B$7:$B$106,'Cost Log'!B70)&gt;1,1,0))</x:f>
        <x:v>0</x:v>
      </x:c>
      <x:c r="K69" s="53" t="n">
        <x:f>IF('Cost Log'!B70="",0,IF(OR('Cost Log'!D70="",'Cost Log'!E70="UNKNOWN CODE"),1,0))</x:f>
        <x:v>0</x:v>
      </x:c>
      <x:c r="L69" s="53" t="n">
        <x:f>IF('Cost Log'!C70="",0,IF(COUNTIF(Commitments!$A$7:$A$56,'Cost Log'!C70)=0,1,0))</x:f>
        <x:v>0</x:v>
      </x:c>
      <x:c r="M69" s="53" t="n">
        <x:f>IF('Cost Log'!B70="",0,IF('Cost Log'!L70&gt;'Cost Log'!K70,1,0))</x:f>
        <x:v>0</x:v>
      </x:c>
      <x:c r="N69" s="53" t="n">
        <x:f>IF(AND('Cost Log'!I70="Credit",'Cost Log'!L70&lt;&gt;0),1,0)</x:f>
        <x:v>0</x:v>
      </x:c>
      <x:c r="O69" s="53"/>
    </x:row>
    <x:row r="70">
      <x:c r="H70" s="53"/>
      <x:c r="I70" s="53"/>
      <x:c r="J70" s="53" t="n">
        <x:f>IF('Cost Log'!B71="",0,IF(COUNTIF('Cost Log'!$B$7:$B$106,'Cost Log'!B71)&gt;1,1,0))</x:f>
        <x:v>0</x:v>
      </x:c>
      <x:c r="K70" s="53" t="n">
        <x:f>IF('Cost Log'!B71="",0,IF(OR('Cost Log'!D71="",'Cost Log'!E71="UNKNOWN CODE"),1,0))</x:f>
        <x:v>0</x:v>
      </x:c>
      <x:c r="L70" s="53" t="n">
        <x:f>IF('Cost Log'!C71="",0,IF(COUNTIF(Commitments!$A$7:$A$56,'Cost Log'!C71)=0,1,0))</x:f>
        <x:v>0</x:v>
      </x:c>
      <x:c r="M70" s="53" t="n">
        <x:f>IF('Cost Log'!B71="",0,IF('Cost Log'!L71&gt;'Cost Log'!K71,1,0))</x:f>
        <x:v>0</x:v>
      </x:c>
      <x:c r="N70" s="53" t="n">
        <x:f>IF(AND('Cost Log'!I71="Credit",'Cost Log'!L71&lt;&gt;0),1,0)</x:f>
        <x:v>0</x:v>
      </x:c>
      <x:c r="O70" s="53"/>
    </x:row>
    <x:row r="71">
      <x:c r="H71" s="53"/>
      <x:c r="I71" s="53"/>
      <x:c r="J71" s="53" t="n">
        <x:f>IF('Cost Log'!B72="",0,IF(COUNTIF('Cost Log'!$B$7:$B$106,'Cost Log'!B72)&gt;1,1,0))</x:f>
        <x:v>0</x:v>
      </x:c>
      <x:c r="K71" s="53" t="n">
        <x:f>IF('Cost Log'!B72="",0,IF(OR('Cost Log'!D72="",'Cost Log'!E72="UNKNOWN CODE"),1,0))</x:f>
        <x:v>0</x:v>
      </x:c>
      <x:c r="L71" s="53" t="n">
        <x:f>IF('Cost Log'!C72="",0,IF(COUNTIF(Commitments!$A$7:$A$56,'Cost Log'!C72)=0,1,0))</x:f>
        <x:v>0</x:v>
      </x:c>
      <x:c r="M71" s="53" t="n">
        <x:f>IF('Cost Log'!B72="",0,IF('Cost Log'!L72&gt;'Cost Log'!K72,1,0))</x:f>
        <x:v>0</x:v>
      </x:c>
      <x:c r="N71" s="53" t="n">
        <x:f>IF(AND('Cost Log'!I72="Credit",'Cost Log'!L72&lt;&gt;0),1,0)</x:f>
        <x:v>0</x:v>
      </x:c>
      <x:c r="O71" s="53"/>
    </x:row>
    <x:row r="72">
      <x:c r="H72" s="53"/>
      <x:c r="I72" s="53"/>
      <x:c r="J72" s="53" t="n">
        <x:f>IF('Cost Log'!B73="",0,IF(COUNTIF('Cost Log'!$B$7:$B$106,'Cost Log'!B73)&gt;1,1,0))</x:f>
        <x:v>0</x:v>
      </x:c>
      <x:c r="K72" s="53" t="n">
        <x:f>IF('Cost Log'!B73="",0,IF(OR('Cost Log'!D73="",'Cost Log'!E73="UNKNOWN CODE"),1,0))</x:f>
        <x:v>0</x:v>
      </x:c>
      <x:c r="L72" s="53" t="n">
        <x:f>IF('Cost Log'!C73="",0,IF(COUNTIF(Commitments!$A$7:$A$56,'Cost Log'!C73)=0,1,0))</x:f>
        <x:v>0</x:v>
      </x:c>
      <x:c r="M72" s="53" t="n">
        <x:f>IF('Cost Log'!B73="",0,IF('Cost Log'!L73&gt;'Cost Log'!K73,1,0))</x:f>
        <x:v>0</x:v>
      </x:c>
      <x:c r="N72" s="53" t="n">
        <x:f>IF(AND('Cost Log'!I73="Credit",'Cost Log'!L73&lt;&gt;0),1,0)</x:f>
        <x:v>0</x:v>
      </x:c>
      <x:c r="O72" s="53"/>
    </x:row>
    <x:row r="73">
      <x:c r="H73" s="53"/>
      <x:c r="I73" s="53"/>
      <x:c r="J73" s="53" t="n">
        <x:f>IF('Cost Log'!B74="",0,IF(COUNTIF('Cost Log'!$B$7:$B$106,'Cost Log'!B74)&gt;1,1,0))</x:f>
        <x:v>0</x:v>
      </x:c>
      <x:c r="K73" s="53" t="n">
        <x:f>IF('Cost Log'!B74="",0,IF(OR('Cost Log'!D74="",'Cost Log'!E74="UNKNOWN CODE"),1,0))</x:f>
        <x:v>0</x:v>
      </x:c>
      <x:c r="L73" s="53" t="n">
        <x:f>IF('Cost Log'!C74="",0,IF(COUNTIF(Commitments!$A$7:$A$56,'Cost Log'!C74)=0,1,0))</x:f>
        <x:v>0</x:v>
      </x:c>
      <x:c r="M73" s="53" t="n">
        <x:f>IF('Cost Log'!B74="",0,IF('Cost Log'!L74&gt;'Cost Log'!K74,1,0))</x:f>
        <x:v>0</x:v>
      </x:c>
      <x:c r="N73" s="53" t="n">
        <x:f>IF(AND('Cost Log'!I74="Credit",'Cost Log'!L74&lt;&gt;0),1,0)</x:f>
        <x:v>0</x:v>
      </x:c>
      <x:c r="O73" s="53"/>
    </x:row>
    <x:row r="74">
      <x:c r="H74" s="53"/>
      <x:c r="I74" s="53"/>
      <x:c r="J74" s="53" t="n">
        <x:f>IF('Cost Log'!B75="",0,IF(COUNTIF('Cost Log'!$B$7:$B$106,'Cost Log'!B75)&gt;1,1,0))</x:f>
        <x:v>0</x:v>
      </x:c>
      <x:c r="K74" s="53" t="n">
        <x:f>IF('Cost Log'!B75="",0,IF(OR('Cost Log'!D75="",'Cost Log'!E75="UNKNOWN CODE"),1,0))</x:f>
        <x:v>0</x:v>
      </x:c>
      <x:c r="L74" s="53" t="n">
        <x:f>IF('Cost Log'!C75="",0,IF(COUNTIF(Commitments!$A$7:$A$56,'Cost Log'!C75)=0,1,0))</x:f>
        <x:v>0</x:v>
      </x:c>
      <x:c r="M74" s="53" t="n">
        <x:f>IF('Cost Log'!B75="",0,IF('Cost Log'!L75&gt;'Cost Log'!K75,1,0))</x:f>
        <x:v>0</x:v>
      </x:c>
      <x:c r="N74" s="53" t="n">
        <x:f>IF(AND('Cost Log'!I75="Credit",'Cost Log'!L75&lt;&gt;0),1,0)</x:f>
        <x:v>0</x:v>
      </x:c>
      <x:c r="O74" s="53"/>
    </x:row>
    <x:row r="75">
      <x:c r="H75" s="53"/>
      <x:c r="I75" s="53"/>
      <x:c r="J75" s="53" t="n">
        <x:f>IF('Cost Log'!B76="",0,IF(COUNTIF('Cost Log'!$B$7:$B$106,'Cost Log'!B76)&gt;1,1,0))</x:f>
        <x:v>0</x:v>
      </x:c>
      <x:c r="K75" s="53" t="n">
        <x:f>IF('Cost Log'!B76="",0,IF(OR('Cost Log'!D76="",'Cost Log'!E76="UNKNOWN CODE"),1,0))</x:f>
        <x:v>0</x:v>
      </x:c>
      <x:c r="L75" s="53" t="n">
        <x:f>IF('Cost Log'!C76="",0,IF(COUNTIF(Commitments!$A$7:$A$56,'Cost Log'!C76)=0,1,0))</x:f>
        <x:v>0</x:v>
      </x:c>
      <x:c r="M75" s="53" t="n">
        <x:f>IF('Cost Log'!B76="",0,IF('Cost Log'!L76&gt;'Cost Log'!K76,1,0))</x:f>
        <x:v>0</x:v>
      </x:c>
      <x:c r="N75" s="53" t="n">
        <x:f>IF(AND('Cost Log'!I76="Credit",'Cost Log'!L76&lt;&gt;0),1,0)</x:f>
        <x:v>0</x:v>
      </x:c>
      <x:c r="O75" s="53"/>
    </x:row>
    <x:row r="76">
      <x:c r="H76" s="53"/>
      <x:c r="I76" s="53"/>
      <x:c r="J76" s="53" t="n">
        <x:f>IF('Cost Log'!B77="",0,IF(COUNTIF('Cost Log'!$B$7:$B$106,'Cost Log'!B77)&gt;1,1,0))</x:f>
        <x:v>0</x:v>
      </x:c>
      <x:c r="K76" s="53" t="n">
        <x:f>IF('Cost Log'!B77="",0,IF(OR('Cost Log'!D77="",'Cost Log'!E77="UNKNOWN CODE"),1,0))</x:f>
        <x:v>0</x:v>
      </x:c>
      <x:c r="L76" s="53" t="n">
        <x:f>IF('Cost Log'!C77="",0,IF(COUNTIF(Commitments!$A$7:$A$56,'Cost Log'!C77)=0,1,0))</x:f>
        <x:v>0</x:v>
      </x:c>
      <x:c r="M76" s="53" t="n">
        <x:f>IF('Cost Log'!B77="",0,IF('Cost Log'!L77&gt;'Cost Log'!K77,1,0))</x:f>
        <x:v>0</x:v>
      </x:c>
      <x:c r="N76" s="53" t="n">
        <x:f>IF(AND('Cost Log'!I77="Credit",'Cost Log'!L77&lt;&gt;0),1,0)</x:f>
        <x:v>0</x:v>
      </x:c>
      <x:c r="O76" s="53"/>
    </x:row>
    <x:row r="77">
      <x:c r="H77" s="53"/>
      <x:c r="I77" s="53"/>
      <x:c r="J77" s="53" t="n">
        <x:f>IF('Cost Log'!B78="",0,IF(COUNTIF('Cost Log'!$B$7:$B$106,'Cost Log'!B78)&gt;1,1,0))</x:f>
        <x:v>0</x:v>
      </x:c>
      <x:c r="K77" s="53" t="n">
        <x:f>IF('Cost Log'!B78="",0,IF(OR('Cost Log'!D78="",'Cost Log'!E78="UNKNOWN CODE"),1,0))</x:f>
        <x:v>0</x:v>
      </x:c>
      <x:c r="L77" s="53" t="n">
        <x:f>IF('Cost Log'!C78="",0,IF(COUNTIF(Commitments!$A$7:$A$56,'Cost Log'!C78)=0,1,0))</x:f>
        <x:v>0</x:v>
      </x:c>
      <x:c r="M77" s="53" t="n">
        <x:f>IF('Cost Log'!B78="",0,IF('Cost Log'!L78&gt;'Cost Log'!K78,1,0))</x:f>
        <x:v>0</x:v>
      </x:c>
      <x:c r="N77" s="53" t="n">
        <x:f>IF(AND('Cost Log'!I78="Credit",'Cost Log'!L78&lt;&gt;0),1,0)</x:f>
        <x:v>0</x:v>
      </x:c>
      <x:c r="O77" s="53"/>
    </x:row>
    <x:row r="78">
      <x:c r="H78" s="53"/>
      <x:c r="I78" s="53"/>
      <x:c r="J78" s="53" t="n">
        <x:f>IF('Cost Log'!B79="",0,IF(COUNTIF('Cost Log'!$B$7:$B$106,'Cost Log'!B79)&gt;1,1,0))</x:f>
        <x:v>0</x:v>
      </x:c>
      <x:c r="K78" s="53" t="n">
        <x:f>IF('Cost Log'!B79="",0,IF(OR('Cost Log'!D79="",'Cost Log'!E79="UNKNOWN CODE"),1,0))</x:f>
        <x:v>0</x:v>
      </x:c>
      <x:c r="L78" s="53" t="n">
        <x:f>IF('Cost Log'!C79="",0,IF(COUNTIF(Commitments!$A$7:$A$56,'Cost Log'!C79)=0,1,0))</x:f>
        <x:v>0</x:v>
      </x:c>
      <x:c r="M78" s="53" t="n">
        <x:f>IF('Cost Log'!B79="",0,IF('Cost Log'!L79&gt;'Cost Log'!K79,1,0))</x:f>
        <x:v>0</x:v>
      </x:c>
      <x:c r="N78" s="53" t="n">
        <x:f>IF(AND('Cost Log'!I79="Credit",'Cost Log'!L79&lt;&gt;0),1,0)</x:f>
        <x:v>0</x:v>
      </x:c>
      <x:c r="O78" s="53"/>
    </x:row>
    <x:row r="79">
      <x:c r="H79" s="53"/>
      <x:c r="I79" s="53"/>
      <x:c r="J79" s="53" t="n">
        <x:f>IF('Cost Log'!B80="",0,IF(COUNTIF('Cost Log'!$B$7:$B$106,'Cost Log'!B80)&gt;1,1,0))</x:f>
        <x:v>0</x:v>
      </x:c>
      <x:c r="K79" s="53" t="n">
        <x:f>IF('Cost Log'!B80="",0,IF(OR('Cost Log'!D80="",'Cost Log'!E80="UNKNOWN CODE"),1,0))</x:f>
        <x:v>0</x:v>
      </x:c>
      <x:c r="L79" s="53" t="n">
        <x:f>IF('Cost Log'!C80="",0,IF(COUNTIF(Commitments!$A$7:$A$56,'Cost Log'!C80)=0,1,0))</x:f>
        <x:v>0</x:v>
      </x:c>
      <x:c r="M79" s="53" t="n">
        <x:f>IF('Cost Log'!B80="",0,IF('Cost Log'!L80&gt;'Cost Log'!K80,1,0))</x:f>
        <x:v>0</x:v>
      </x:c>
      <x:c r="N79" s="53" t="n">
        <x:f>IF(AND('Cost Log'!I80="Credit",'Cost Log'!L80&lt;&gt;0),1,0)</x:f>
        <x:v>0</x:v>
      </x:c>
      <x:c r="O79" s="53"/>
    </x:row>
    <x:row r="80">
      <x:c r="H80" s="53"/>
      <x:c r="I80" s="53"/>
      <x:c r="J80" s="53" t="n">
        <x:f>IF('Cost Log'!B81="",0,IF(COUNTIF('Cost Log'!$B$7:$B$106,'Cost Log'!B81)&gt;1,1,0))</x:f>
        <x:v>0</x:v>
      </x:c>
      <x:c r="K80" s="53" t="n">
        <x:f>IF('Cost Log'!B81="",0,IF(OR('Cost Log'!D81="",'Cost Log'!E81="UNKNOWN CODE"),1,0))</x:f>
        <x:v>0</x:v>
      </x:c>
      <x:c r="L80" s="53" t="n">
        <x:f>IF('Cost Log'!C81="",0,IF(COUNTIF(Commitments!$A$7:$A$56,'Cost Log'!C81)=0,1,0))</x:f>
        <x:v>0</x:v>
      </x:c>
      <x:c r="M80" s="53" t="n">
        <x:f>IF('Cost Log'!B81="",0,IF('Cost Log'!L81&gt;'Cost Log'!K81,1,0))</x:f>
        <x:v>0</x:v>
      </x:c>
      <x:c r="N80" s="53" t="n">
        <x:f>IF(AND('Cost Log'!I81="Credit",'Cost Log'!L81&lt;&gt;0),1,0)</x:f>
        <x:v>0</x:v>
      </x:c>
      <x:c r="O80" s="53"/>
    </x:row>
    <x:row r="81">
      <x:c r="H81" s="53"/>
      <x:c r="I81" s="53"/>
      <x:c r="J81" s="53" t="n">
        <x:f>IF('Cost Log'!B82="",0,IF(COUNTIF('Cost Log'!$B$7:$B$106,'Cost Log'!B82)&gt;1,1,0))</x:f>
        <x:v>0</x:v>
      </x:c>
      <x:c r="K81" s="53" t="n">
        <x:f>IF('Cost Log'!B82="",0,IF(OR('Cost Log'!D82="",'Cost Log'!E82="UNKNOWN CODE"),1,0))</x:f>
        <x:v>0</x:v>
      </x:c>
      <x:c r="L81" s="53" t="n">
        <x:f>IF('Cost Log'!C82="",0,IF(COUNTIF(Commitments!$A$7:$A$56,'Cost Log'!C82)=0,1,0))</x:f>
        <x:v>0</x:v>
      </x:c>
      <x:c r="M81" s="53" t="n">
        <x:f>IF('Cost Log'!B82="",0,IF('Cost Log'!L82&gt;'Cost Log'!K82,1,0))</x:f>
        <x:v>0</x:v>
      </x:c>
      <x:c r="N81" s="53" t="n">
        <x:f>IF(AND('Cost Log'!I82="Credit",'Cost Log'!L82&lt;&gt;0),1,0)</x:f>
        <x:v>0</x:v>
      </x:c>
      <x:c r="O81" s="53"/>
    </x:row>
    <x:row r="82">
      <x:c r="H82" s="53"/>
      <x:c r="I82" s="53"/>
      <x:c r="J82" s="53" t="n">
        <x:f>IF('Cost Log'!B83="",0,IF(COUNTIF('Cost Log'!$B$7:$B$106,'Cost Log'!B83)&gt;1,1,0))</x:f>
        <x:v>0</x:v>
      </x:c>
      <x:c r="K82" s="53" t="n">
        <x:f>IF('Cost Log'!B83="",0,IF(OR('Cost Log'!D83="",'Cost Log'!E83="UNKNOWN CODE"),1,0))</x:f>
        <x:v>0</x:v>
      </x:c>
      <x:c r="L82" s="53" t="n">
        <x:f>IF('Cost Log'!C83="",0,IF(COUNTIF(Commitments!$A$7:$A$56,'Cost Log'!C83)=0,1,0))</x:f>
        <x:v>0</x:v>
      </x:c>
      <x:c r="M82" s="53" t="n">
        <x:f>IF('Cost Log'!B83="",0,IF('Cost Log'!L83&gt;'Cost Log'!K83,1,0))</x:f>
        <x:v>0</x:v>
      </x:c>
      <x:c r="N82" s="53" t="n">
        <x:f>IF(AND('Cost Log'!I83="Credit",'Cost Log'!L83&lt;&gt;0),1,0)</x:f>
        <x:v>0</x:v>
      </x:c>
      <x:c r="O82" s="53"/>
    </x:row>
    <x:row r="83">
      <x:c r="H83" s="53"/>
      <x:c r="I83" s="53"/>
      <x:c r="J83" s="53" t="n">
        <x:f>IF('Cost Log'!B84="",0,IF(COUNTIF('Cost Log'!$B$7:$B$106,'Cost Log'!B84)&gt;1,1,0))</x:f>
        <x:v>0</x:v>
      </x:c>
      <x:c r="K83" s="53" t="n">
        <x:f>IF('Cost Log'!B84="",0,IF(OR('Cost Log'!D84="",'Cost Log'!E84="UNKNOWN CODE"),1,0))</x:f>
        <x:v>0</x:v>
      </x:c>
      <x:c r="L83" s="53" t="n">
        <x:f>IF('Cost Log'!C84="",0,IF(COUNTIF(Commitments!$A$7:$A$56,'Cost Log'!C84)=0,1,0))</x:f>
        <x:v>0</x:v>
      </x:c>
      <x:c r="M83" s="53" t="n">
        <x:f>IF('Cost Log'!B84="",0,IF('Cost Log'!L84&gt;'Cost Log'!K84,1,0))</x:f>
        <x:v>0</x:v>
      </x:c>
      <x:c r="N83" s="53" t="n">
        <x:f>IF(AND('Cost Log'!I84="Credit",'Cost Log'!L84&lt;&gt;0),1,0)</x:f>
        <x:v>0</x:v>
      </x:c>
      <x:c r="O83" s="53"/>
    </x:row>
    <x:row r="84">
      <x:c r="H84" s="53"/>
      <x:c r="I84" s="53"/>
      <x:c r="J84" s="53" t="n">
        <x:f>IF('Cost Log'!B85="",0,IF(COUNTIF('Cost Log'!$B$7:$B$106,'Cost Log'!B85)&gt;1,1,0))</x:f>
        <x:v>0</x:v>
      </x:c>
      <x:c r="K84" s="53" t="n">
        <x:f>IF('Cost Log'!B85="",0,IF(OR('Cost Log'!D85="",'Cost Log'!E85="UNKNOWN CODE"),1,0))</x:f>
        <x:v>0</x:v>
      </x:c>
      <x:c r="L84" s="53" t="n">
        <x:f>IF('Cost Log'!C85="",0,IF(COUNTIF(Commitments!$A$7:$A$56,'Cost Log'!C85)=0,1,0))</x:f>
        <x:v>0</x:v>
      </x:c>
      <x:c r="M84" s="53" t="n">
        <x:f>IF('Cost Log'!B85="",0,IF('Cost Log'!L85&gt;'Cost Log'!K85,1,0))</x:f>
        <x:v>0</x:v>
      </x:c>
      <x:c r="N84" s="53" t="n">
        <x:f>IF(AND('Cost Log'!I85="Credit",'Cost Log'!L85&lt;&gt;0),1,0)</x:f>
        <x:v>0</x:v>
      </x:c>
      <x:c r="O84" s="53"/>
    </x:row>
    <x:row r="85">
      <x:c r="H85" s="53"/>
      <x:c r="I85" s="53"/>
      <x:c r="J85" s="53" t="n">
        <x:f>IF('Cost Log'!B86="",0,IF(COUNTIF('Cost Log'!$B$7:$B$106,'Cost Log'!B86)&gt;1,1,0))</x:f>
        <x:v>0</x:v>
      </x:c>
      <x:c r="K85" s="53" t="n">
        <x:f>IF('Cost Log'!B86="",0,IF(OR('Cost Log'!D86="",'Cost Log'!E86="UNKNOWN CODE"),1,0))</x:f>
        <x:v>0</x:v>
      </x:c>
      <x:c r="L85" s="53" t="n">
        <x:f>IF('Cost Log'!C86="",0,IF(COUNTIF(Commitments!$A$7:$A$56,'Cost Log'!C86)=0,1,0))</x:f>
        <x:v>0</x:v>
      </x:c>
      <x:c r="M85" s="53" t="n">
        <x:f>IF('Cost Log'!B86="",0,IF('Cost Log'!L86&gt;'Cost Log'!K86,1,0))</x:f>
        <x:v>0</x:v>
      </x:c>
      <x:c r="N85" s="53" t="n">
        <x:f>IF(AND('Cost Log'!I86="Credit",'Cost Log'!L86&lt;&gt;0),1,0)</x:f>
        <x:v>0</x:v>
      </x:c>
      <x:c r="O85" s="53"/>
    </x:row>
    <x:row r="86">
      <x:c r="H86" s="53"/>
      <x:c r="I86" s="53"/>
      <x:c r="J86" s="53" t="n">
        <x:f>IF('Cost Log'!B87="",0,IF(COUNTIF('Cost Log'!$B$7:$B$106,'Cost Log'!B87)&gt;1,1,0))</x:f>
        <x:v>0</x:v>
      </x:c>
      <x:c r="K86" s="53" t="n">
        <x:f>IF('Cost Log'!B87="",0,IF(OR('Cost Log'!D87="",'Cost Log'!E87="UNKNOWN CODE"),1,0))</x:f>
        <x:v>0</x:v>
      </x:c>
      <x:c r="L86" s="53" t="n">
        <x:f>IF('Cost Log'!C87="",0,IF(COUNTIF(Commitments!$A$7:$A$56,'Cost Log'!C87)=0,1,0))</x:f>
        <x:v>0</x:v>
      </x:c>
      <x:c r="M86" s="53" t="n">
        <x:f>IF('Cost Log'!B87="",0,IF('Cost Log'!L87&gt;'Cost Log'!K87,1,0))</x:f>
        <x:v>0</x:v>
      </x:c>
      <x:c r="N86" s="53" t="n">
        <x:f>IF(AND('Cost Log'!I87="Credit",'Cost Log'!L87&lt;&gt;0),1,0)</x:f>
        <x:v>0</x:v>
      </x:c>
      <x:c r="O86" s="53"/>
    </x:row>
    <x:row r="87">
      <x:c r="H87" s="53"/>
      <x:c r="I87" s="53"/>
      <x:c r="J87" s="53" t="n">
        <x:f>IF('Cost Log'!B88="",0,IF(COUNTIF('Cost Log'!$B$7:$B$106,'Cost Log'!B88)&gt;1,1,0))</x:f>
        <x:v>0</x:v>
      </x:c>
      <x:c r="K87" s="53" t="n">
        <x:f>IF('Cost Log'!B88="",0,IF(OR('Cost Log'!D88="",'Cost Log'!E88="UNKNOWN CODE"),1,0))</x:f>
        <x:v>0</x:v>
      </x:c>
      <x:c r="L87" s="53" t="n">
        <x:f>IF('Cost Log'!C88="",0,IF(COUNTIF(Commitments!$A$7:$A$56,'Cost Log'!C88)=0,1,0))</x:f>
        <x:v>0</x:v>
      </x:c>
      <x:c r="M87" s="53" t="n">
        <x:f>IF('Cost Log'!B88="",0,IF('Cost Log'!L88&gt;'Cost Log'!K88,1,0))</x:f>
        <x:v>0</x:v>
      </x:c>
      <x:c r="N87" s="53" t="n">
        <x:f>IF(AND('Cost Log'!I88="Credit",'Cost Log'!L88&lt;&gt;0),1,0)</x:f>
        <x:v>0</x:v>
      </x:c>
      <x:c r="O87" s="53"/>
    </x:row>
    <x:row r="88">
      <x:c r="H88" s="53"/>
      <x:c r="I88" s="53"/>
      <x:c r="J88" s="53" t="n">
        <x:f>IF('Cost Log'!B89="",0,IF(COUNTIF('Cost Log'!$B$7:$B$106,'Cost Log'!B89)&gt;1,1,0))</x:f>
        <x:v>0</x:v>
      </x:c>
      <x:c r="K88" s="53" t="n">
        <x:f>IF('Cost Log'!B89="",0,IF(OR('Cost Log'!D89="",'Cost Log'!E89="UNKNOWN CODE"),1,0))</x:f>
        <x:v>0</x:v>
      </x:c>
      <x:c r="L88" s="53" t="n">
        <x:f>IF('Cost Log'!C89="",0,IF(COUNTIF(Commitments!$A$7:$A$56,'Cost Log'!C89)=0,1,0))</x:f>
        <x:v>0</x:v>
      </x:c>
      <x:c r="M88" s="53" t="n">
        <x:f>IF('Cost Log'!B89="",0,IF('Cost Log'!L89&gt;'Cost Log'!K89,1,0))</x:f>
        <x:v>0</x:v>
      </x:c>
      <x:c r="N88" s="53" t="n">
        <x:f>IF(AND('Cost Log'!I89="Credit",'Cost Log'!L89&lt;&gt;0),1,0)</x:f>
        <x:v>0</x:v>
      </x:c>
      <x:c r="O88" s="53"/>
    </x:row>
    <x:row r="89">
      <x:c r="H89" s="53"/>
      <x:c r="I89" s="53"/>
      <x:c r="J89" s="53" t="n">
        <x:f>IF('Cost Log'!B90="",0,IF(COUNTIF('Cost Log'!$B$7:$B$106,'Cost Log'!B90)&gt;1,1,0))</x:f>
        <x:v>0</x:v>
      </x:c>
      <x:c r="K89" s="53" t="n">
        <x:f>IF('Cost Log'!B90="",0,IF(OR('Cost Log'!D90="",'Cost Log'!E90="UNKNOWN CODE"),1,0))</x:f>
        <x:v>0</x:v>
      </x:c>
      <x:c r="L89" s="53" t="n">
        <x:f>IF('Cost Log'!C90="",0,IF(COUNTIF(Commitments!$A$7:$A$56,'Cost Log'!C90)=0,1,0))</x:f>
        <x:v>0</x:v>
      </x:c>
      <x:c r="M89" s="53" t="n">
        <x:f>IF('Cost Log'!B90="",0,IF('Cost Log'!L90&gt;'Cost Log'!K90,1,0))</x:f>
        <x:v>0</x:v>
      </x:c>
      <x:c r="N89" s="53" t="n">
        <x:f>IF(AND('Cost Log'!I90="Credit",'Cost Log'!L90&lt;&gt;0),1,0)</x:f>
        <x:v>0</x:v>
      </x:c>
      <x:c r="O89" s="53"/>
    </x:row>
    <x:row r="90">
      <x:c r="H90" s="53"/>
      <x:c r="I90" s="53"/>
      <x:c r="J90" s="53" t="n">
        <x:f>IF('Cost Log'!B91="",0,IF(COUNTIF('Cost Log'!$B$7:$B$106,'Cost Log'!B91)&gt;1,1,0))</x:f>
        <x:v>0</x:v>
      </x:c>
      <x:c r="K90" s="53" t="n">
        <x:f>IF('Cost Log'!B91="",0,IF(OR('Cost Log'!D91="",'Cost Log'!E91="UNKNOWN CODE"),1,0))</x:f>
        <x:v>0</x:v>
      </x:c>
      <x:c r="L90" s="53" t="n">
        <x:f>IF('Cost Log'!C91="",0,IF(COUNTIF(Commitments!$A$7:$A$56,'Cost Log'!C91)=0,1,0))</x:f>
        <x:v>0</x:v>
      </x:c>
      <x:c r="M90" s="53" t="n">
        <x:f>IF('Cost Log'!B91="",0,IF('Cost Log'!L91&gt;'Cost Log'!K91,1,0))</x:f>
        <x:v>0</x:v>
      </x:c>
      <x:c r="N90" s="53" t="n">
        <x:f>IF(AND('Cost Log'!I91="Credit",'Cost Log'!L91&lt;&gt;0),1,0)</x:f>
        <x:v>0</x:v>
      </x:c>
      <x:c r="O90" s="53"/>
    </x:row>
    <x:row r="91">
      <x:c r="H91" s="53"/>
      <x:c r="I91" s="53"/>
      <x:c r="J91" s="53" t="n">
        <x:f>IF('Cost Log'!B92="",0,IF(COUNTIF('Cost Log'!$B$7:$B$106,'Cost Log'!B92)&gt;1,1,0))</x:f>
        <x:v>0</x:v>
      </x:c>
      <x:c r="K91" s="53" t="n">
        <x:f>IF('Cost Log'!B92="",0,IF(OR('Cost Log'!D92="",'Cost Log'!E92="UNKNOWN CODE"),1,0))</x:f>
        <x:v>0</x:v>
      </x:c>
      <x:c r="L91" s="53" t="n">
        <x:f>IF('Cost Log'!C92="",0,IF(COUNTIF(Commitments!$A$7:$A$56,'Cost Log'!C92)=0,1,0))</x:f>
        <x:v>0</x:v>
      </x:c>
      <x:c r="M91" s="53" t="n">
        <x:f>IF('Cost Log'!B92="",0,IF('Cost Log'!L92&gt;'Cost Log'!K92,1,0))</x:f>
        <x:v>0</x:v>
      </x:c>
      <x:c r="N91" s="53" t="n">
        <x:f>IF(AND('Cost Log'!I92="Credit",'Cost Log'!L92&lt;&gt;0),1,0)</x:f>
        <x:v>0</x:v>
      </x:c>
      <x:c r="O91" s="53"/>
    </x:row>
    <x:row r="92">
      <x:c r="H92" s="53"/>
      <x:c r="I92" s="53"/>
      <x:c r="J92" s="53" t="n">
        <x:f>IF('Cost Log'!B93="",0,IF(COUNTIF('Cost Log'!$B$7:$B$106,'Cost Log'!B93)&gt;1,1,0))</x:f>
        <x:v>0</x:v>
      </x:c>
      <x:c r="K92" s="53" t="n">
        <x:f>IF('Cost Log'!B93="",0,IF(OR('Cost Log'!D93="",'Cost Log'!E93="UNKNOWN CODE"),1,0))</x:f>
        <x:v>0</x:v>
      </x:c>
      <x:c r="L92" s="53" t="n">
        <x:f>IF('Cost Log'!C93="",0,IF(COUNTIF(Commitments!$A$7:$A$56,'Cost Log'!C93)=0,1,0))</x:f>
        <x:v>0</x:v>
      </x:c>
      <x:c r="M92" s="53" t="n">
        <x:f>IF('Cost Log'!B93="",0,IF('Cost Log'!L93&gt;'Cost Log'!K93,1,0))</x:f>
        <x:v>0</x:v>
      </x:c>
      <x:c r="N92" s="53" t="n">
        <x:f>IF(AND('Cost Log'!I93="Credit",'Cost Log'!L93&lt;&gt;0),1,0)</x:f>
        <x:v>0</x:v>
      </x:c>
      <x:c r="O92" s="53"/>
    </x:row>
    <x:row r="93">
      <x:c r="H93" s="53"/>
      <x:c r="I93" s="53"/>
      <x:c r="J93" s="53" t="n">
        <x:f>IF('Cost Log'!B94="",0,IF(COUNTIF('Cost Log'!$B$7:$B$106,'Cost Log'!B94)&gt;1,1,0))</x:f>
        <x:v>0</x:v>
      </x:c>
      <x:c r="K93" s="53" t="n">
        <x:f>IF('Cost Log'!B94="",0,IF(OR('Cost Log'!D94="",'Cost Log'!E94="UNKNOWN CODE"),1,0))</x:f>
        <x:v>0</x:v>
      </x:c>
      <x:c r="L93" s="53" t="n">
        <x:f>IF('Cost Log'!C94="",0,IF(COUNTIF(Commitments!$A$7:$A$56,'Cost Log'!C94)=0,1,0))</x:f>
        <x:v>0</x:v>
      </x:c>
      <x:c r="M93" s="53" t="n">
        <x:f>IF('Cost Log'!B94="",0,IF('Cost Log'!L94&gt;'Cost Log'!K94,1,0))</x:f>
        <x:v>0</x:v>
      </x:c>
      <x:c r="N93" s="53" t="n">
        <x:f>IF(AND('Cost Log'!I94="Credit",'Cost Log'!L94&lt;&gt;0),1,0)</x:f>
        <x:v>0</x:v>
      </x:c>
      <x:c r="O93" s="53"/>
    </x:row>
    <x:row r="94">
      <x:c r="H94" s="53"/>
      <x:c r="I94" s="53"/>
      <x:c r="J94" s="53" t="n">
        <x:f>IF('Cost Log'!B95="",0,IF(COUNTIF('Cost Log'!$B$7:$B$106,'Cost Log'!B95)&gt;1,1,0))</x:f>
        <x:v>0</x:v>
      </x:c>
      <x:c r="K94" s="53" t="n">
        <x:f>IF('Cost Log'!B95="",0,IF(OR('Cost Log'!D95="",'Cost Log'!E95="UNKNOWN CODE"),1,0))</x:f>
        <x:v>0</x:v>
      </x:c>
      <x:c r="L94" s="53" t="n">
        <x:f>IF('Cost Log'!C95="",0,IF(COUNTIF(Commitments!$A$7:$A$56,'Cost Log'!C95)=0,1,0))</x:f>
        <x:v>0</x:v>
      </x:c>
      <x:c r="M94" s="53" t="n">
        <x:f>IF('Cost Log'!B95="",0,IF('Cost Log'!L95&gt;'Cost Log'!K95,1,0))</x:f>
        <x:v>0</x:v>
      </x:c>
      <x:c r="N94" s="53" t="n">
        <x:f>IF(AND('Cost Log'!I95="Credit",'Cost Log'!L95&lt;&gt;0),1,0)</x:f>
        <x:v>0</x:v>
      </x:c>
      <x:c r="O94" s="53"/>
    </x:row>
    <x:row r="95">
      <x:c r="H95" s="53"/>
      <x:c r="I95" s="53"/>
      <x:c r="J95" s="53" t="n">
        <x:f>IF('Cost Log'!B96="",0,IF(COUNTIF('Cost Log'!$B$7:$B$106,'Cost Log'!B96)&gt;1,1,0))</x:f>
        <x:v>0</x:v>
      </x:c>
      <x:c r="K95" s="53" t="n">
        <x:f>IF('Cost Log'!B96="",0,IF(OR('Cost Log'!D96="",'Cost Log'!E96="UNKNOWN CODE"),1,0))</x:f>
        <x:v>0</x:v>
      </x:c>
      <x:c r="L95" s="53" t="n">
        <x:f>IF('Cost Log'!C96="",0,IF(COUNTIF(Commitments!$A$7:$A$56,'Cost Log'!C96)=0,1,0))</x:f>
        <x:v>0</x:v>
      </x:c>
      <x:c r="M95" s="53" t="n">
        <x:f>IF('Cost Log'!B96="",0,IF('Cost Log'!L96&gt;'Cost Log'!K96,1,0))</x:f>
        <x:v>0</x:v>
      </x:c>
      <x:c r="N95" s="53" t="n">
        <x:f>IF(AND('Cost Log'!I96="Credit",'Cost Log'!L96&lt;&gt;0),1,0)</x:f>
        <x:v>0</x:v>
      </x:c>
      <x:c r="O95" s="53"/>
    </x:row>
    <x:row r="96">
      <x:c r="H96" s="53"/>
      <x:c r="I96" s="53"/>
      <x:c r="J96" s="53" t="n">
        <x:f>IF('Cost Log'!B97="",0,IF(COUNTIF('Cost Log'!$B$7:$B$106,'Cost Log'!B97)&gt;1,1,0))</x:f>
        <x:v>0</x:v>
      </x:c>
      <x:c r="K96" s="53" t="n">
        <x:f>IF('Cost Log'!B97="",0,IF(OR('Cost Log'!D97="",'Cost Log'!E97="UNKNOWN CODE"),1,0))</x:f>
        <x:v>0</x:v>
      </x:c>
      <x:c r="L96" s="53" t="n">
        <x:f>IF('Cost Log'!C97="",0,IF(COUNTIF(Commitments!$A$7:$A$56,'Cost Log'!C97)=0,1,0))</x:f>
        <x:v>0</x:v>
      </x:c>
      <x:c r="M96" s="53" t="n">
        <x:f>IF('Cost Log'!B97="",0,IF('Cost Log'!L97&gt;'Cost Log'!K97,1,0))</x:f>
        <x:v>0</x:v>
      </x:c>
      <x:c r="N96" s="53" t="n">
        <x:f>IF(AND('Cost Log'!I97="Credit",'Cost Log'!L97&lt;&gt;0),1,0)</x:f>
        <x:v>0</x:v>
      </x:c>
      <x:c r="O96" s="53"/>
    </x:row>
    <x:row r="97">
      <x:c r="H97" s="53"/>
      <x:c r="I97" s="53"/>
      <x:c r="J97" s="53" t="n">
        <x:f>IF('Cost Log'!B98="",0,IF(COUNTIF('Cost Log'!$B$7:$B$106,'Cost Log'!B98)&gt;1,1,0))</x:f>
        <x:v>0</x:v>
      </x:c>
      <x:c r="K97" s="53" t="n">
        <x:f>IF('Cost Log'!B98="",0,IF(OR('Cost Log'!D98="",'Cost Log'!E98="UNKNOWN CODE"),1,0))</x:f>
        <x:v>0</x:v>
      </x:c>
      <x:c r="L97" s="53" t="n">
        <x:f>IF('Cost Log'!C98="",0,IF(COUNTIF(Commitments!$A$7:$A$56,'Cost Log'!C98)=0,1,0))</x:f>
        <x:v>0</x:v>
      </x:c>
      <x:c r="M97" s="53" t="n">
        <x:f>IF('Cost Log'!B98="",0,IF('Cost Log'!L98&gt;'Cost Log'!K98,1,0))</x:f>
        <x:v>0</x:v>
      </x:c>
      <x:c r="N97" s="53" t="n">
        <x:f>IF(AND('Cost Log'!I98="Credit",'Cost Log'!L98&lt;&gt;0),1,0)</x:f>
        <x:v>0</x:v>
      </x:c>
      <x:c r="O97" s="53"/>
    </x:row>
    <x:row r="98">
      <x:c r="H98" s="53"/>
      <x:c r="I98" s="53"/>
      <x:c r="J98" s="53" t="n">
        <x:f>IF('Cost Log'!B99="",0,IF(COUNTIF('Cost Log'!$B$7:$B$106,'Cost Log'!B99)&gt;1,1,0))</x:f>
        <x:v>0</x:v>
      </x:c>
      <x:c r="K98" s="53" t="n">
        <x:f>IF('Cost Log'!B99="",0,IF(OR('Cost Log'!D99="",'Cost Log'!E99="UNKNOWN CODE"),1,0))</x:f>
        <x:v>0</x:v>
      </x:c>
      <x:c r="L98" s="53" t="n">
        <x:f>IF('Cost Log'!C99="",0,IF(COUNTIF(Commitments!$A$7:$A$56,'Cost Log'!C99)=0,1,0))</x:f>
        <x:v>0</x:v>
      </x:c>
      <x:c r="M98" s="53" t="n">
        <x:f>IF('Cost Log'!B99="",0,IF('Cost Log'!L99&gt;'Cost Log'!K99,1,0))</x:f>
        <x:v>0</x:v>
      </x:c>
      <x:c r="N98" s="53" t="n">
        <x:f>IF(AND('Cost Log'!I99="Credit",'Cost Log'!L99&lt;&gt;0),1,0)</x:f>
        <x:v>0</x:v>
      </x:c>
      <x:c r="O98" s="53"/>
    </x:row>
    <x:row r="99">
      <x:c r="H99" s="53"/>
      <x:c r="I99" s="53"/>
      <x:c r="J99" s="53" t="n">
        <x:f>IF('Cost Log'!B100="",0,IF(COUNTIF('Cost Log'!$B$7:$B$106,'Cost Log'!B100)&gt;1,1,0))</x:f>
        <x:v>0</x:v>
      </x:c>
      <x:c r="K99" s="53" t="n">
        <x:f>IF('Cost Log'!B100="",0,IF(OR('Cost Log'!D100="",'Cost Log'!E100="UNKNOWN CODE"),1,0))</x:f>
        <x:v>0</x:v>
      </x:c>
      <x:c r="L99" s="53" t="n">
        <x:f>IF('Cost Log'!C100="",0,IF(COUNTIF(Commitments!$A$7:$A$56,'Cost Log'!C100)=0,1,0))</x:f>
        <x:v>0</x:v>
      </x:c>
      <x:c r="M99" s="53" t="n">
        <x:f>IF('Cost Log'!B100="",0,IF('Cost Log'!L100&gt;'Cost Log'!K100,1,0))</x:f>
        <x:v>0</x:v>
      </x:c>
      <x:c r="N99" s="53" t="n">
        <x:f>IF(AND('Cost Log'!I100="Credit",'Cost Log'!L100&lt;&gt;0),1,0)</x:f>
        <x:v>0</x:v>
      </x:c>
      <x:c r="O99" s="53"/>
    </x:row>
    <x:row r="100">
      <x:c r="H100" s="53"/>
      <x:c r="I100" s="53"/>
      <x:c r="J100" s="53" t="n">
        <x:f>IF('Cost Log'!B101="",0,IF(COUNTIF('Cost Log'!$B$7:$B$106,'Cost Log'!B101)&gt;1,1,0))</x:f>
        <x:v>0</x:v>
      </x:c>
      <x:c r="K100" s="53" t="n">
        <x:f>IF('Cost Log'!B101="",0,IF(OR('Cost Log'!D101="",'Cost Log'!E101="UNKNOWN CODE"),1,0))</x:f>
        <x:v>0</x:v>
      </x:c>
      <x:c r="L100" s="53" t="n">
        <x:f>IF('Cost Log'!C101="",0,IF(COUNTIF(Commitments!$A$7:$A$56,'Cost Log'!C101)=0,1,0))</x:f>
        <x:v>0</x:v>
      </x:c>
      <x:c r="M100" s="53" t="n">
        <x:f>IF('Cost Log'!B101="",0,IF('Cost Log'!L101&gt;'Cost Log'!K101,1,0))</x:f>
        <x:v>0</x:v>
      </x:c>
      <x:c r="N100" s="53" t="n">
        <x:f>IF(AND('Cost Log'!I101="Credit",'Cost Log'!L101&lt;&gt;0),1,0)</x:f>
        <x:v>0</x:v>
      </x:c>
      <x:c r="O100" s="53"/>
    </x:row>
    <x:row r="101">
      <x:c r="H101" s="53"/>
      <x:c r="I101" s="53"/>
      <x:c r="J101" s="53" t="n">
        <x:f>IF('Cost Log'!B102="",0,IF(COUNTIF('Cost Log'!$B$7:$B$106,'Cost Log'!B102)&gt;1,1,0))</x:f>
        <x:v>0</x:v>
      </x:c>
      <x:c r="K101" s="53" t="n">
        <x:f>IF('Cost Log'!B102="",0,IF(OR('Cost Log'!D102="",'Cost Log'!E102="UNKNOWN CODE"),1,0))</x:f>
        <x:v>0</x:v>
      </x:c>
      <x:c r="L101" s="53" t="n">
        <x:f>IF('Cost Log'!C102="",0,IF(COUNTIF(Commitments!$A$7:$A$56,'Cost Log'!C102)=0,1,0))</x:f>
        <x:v>0</x:v>
      </x:c>
      <x:c r="M101" s="53" t="n">
        <x:f>IF('Cost Log'!B102="",0,IF('Cost Log'!L102&gt;'Cost Log'!K102,1,0))</x:f>
        <x:v>0</x:v>
      </x:c>
      <x:c r="N101" s="53" t="n">
        <x:f>IF(AND('Cost Log'!I102="Credit",'Cost Log'!L102&lt;&gt;0),1,0)</x:f>
        <x:v>0</x:v>
      </x:c>
      <x:c r="O101" s="53"/>
    </x:row>
    <x:row r="102">
      <x:c r="H102" s="53"/>
      <x:c r="I102" s="53"/>
      <x:c r="J102" s="53" t="n">
        <x:f>IF('Cost Log'!B103="",0,IF(COUNTIF('Cost Log'!$B$7:$B$106,'Cost Log'!B103)&gt;1,1,0))</x:f>
        <x:v>0</x:v>
      </x:c>
      <x:c r="K102" s="53" t="n">
        <x:f>IF('Cost Log'!B103="",0,IF(OR('Cost Log'!D103="",'Cost Log'!E103="UNKNOWN CODE"),1,0))</x:f>
        <x:v>0</x:v>
      </x:c>
      <x:c r="L102" s="53" t="n">
        <x:f>IF('Cost Log'!C103="",0,IF(COUNTIF(Commitments!$A$7:$A$56,'Cost Log'!C103)=0,1,0))</x:f>
        <x:v>0</x:v>
      </x:c>
      <x:c r="M102" s="53" t="n">
        <x:f>IF('Cost Log'!B103="",0,IF('Cost Log'!L103&gt;'Cost Log'!K103,1,0))</x:f>
        <x:v>0</x:v>
      </x:c>
      <x:c r="N102" s="53" t="n">
        <x:f>IF(AND('Cost Log'!I103="Credit",'Cost Log'!L103&lt;&gt;0),1,0)</x:f>
        <x:v>0</x:v>
      </x:c>
      <x:c r="O102" s="53"/>
    </x:row>
    <x:row r="103">
      <x:c r="H103" s="53"/>
      <x:c r="I103" s="53"/>
      <x:c r="J103" s="53" t="n">
        <x:f>IF('Cost Log'!B104="",0,IF(COUNTIF('Cost Log'!$B$7:$B$106,'Cost Log'!B104)&gt;1,1,0))</x:f>
        <x:v>0</x:v>
      </x:c>
      <x:c r="K103" s="53" t="n">
        <x:f>IF('Cost Log'!B104="",0,IF(OR('Cost Log'!D104="",'Cost Log'!E104="UNKNOWN CODE"),1,0))</x:f>
        <x:v>0</x:v>
      </x:c>
      <x:c r="L103" s="53" t="n">
        <x:f>IF('Cost Log'!C104="",0,IF(COUNTIF(Commitments!$A$7:$A$56,'Cost Log'!C104)=0,1,0))</x:f>
        <x:v>0</x:v>
      </x:c>
      <x:c r="M103" s="53" t="n">
        <x:f>IF('Cost Log'!B104="",0,IF('Cost Log'!L104&gt;'Cost Log'!K104,1,0))</x:f>
        <x:v>0</x:v>
      </x:c>
      <x:c r="N103" s="53" t="n">
        <x:f>IF(AND('Cost Log'!I104="Credit",'Cost Log'!L104&lt;&gt;0),1,0)</x:f>
        <x:v>0</x:v>
      </x:c>
      <x:c r="O103" s="53"/>
    </x:row>
    <x:row r="104">
      <x:c r="H104" s="53"/>
      <x:c r="I104" s="53"/>
      <x:c r="J104" s="53" t="n">
        <x:f>IF('Cost Log'!B105="",0,IF(COUNTIF('Cost Log'!$B$7:$B$106,'Cost Log'!B105)&gt;1,1,0))</x:f>
        <x:v>0</x:v>
      </x:c>
      <x:c r="K104" s="53" t="n">
        <x:f>IF('Cost Log'!B105="",0,IF(OR('Cost Log'!D105="",'Cost Log'!E105="UNKNOWN CODE"),1,0))</x:f>
        <x:v>0</x:v>
      </x:c>
      <x:c r="L104" s="53" t="n">
        <x:f>IF('Cost Log'!C105="",0,IF(COUNTIF(Commitments!$A$7:$A$56,'Cost Log'!C105)=0,1,0))</x:f>
        <x:v>0</x:v>
      </x:c>
      <x:c r="M104" s="53" t="n">
        <x:f>IF('Cost Log'!B105="",0,IF('Cost Log'!L105&gt;'Cost Log'!K105,1,0))</x:f>
        <x:v>0</x:v>
      </x:c>
      <x:c r="N104" s="53" t="n">
        <x:f>IF(AND('Cost Log'!I105="Credit",'Cost Log'!L105&lt;&gt;0),1,0)</x:f>
        <x:v>0</x:v>
      </x:c>
      <x:c r="O104" s="53"/>
    </x:row>
    <x:row r="105">
      <x:c r="H105" s="53"/>
      <x:c r="I105" s="53"/>
      <x:c r="J105" s="53" t="n">
        <x:f>IF('Cost Log'!B106="",0,IF(COUNTIF('Cost Log'!$B$7:$B$106,'Cost Log'!B106)&gt;1,1,0))</x:f>
        <x:v>0</x:v>
      </x:c>
      <x:c r="K105" s="53" t="n">
        <x:f>IF('Cost Log'!B106="",0,IF(OR('Cost Log'!D106="",'Cost Log'!E106="UNKNOWN CODE"),1,0))</x:f>
        <x:v>0</x:v>
      </x:c>
      <x:c r="L105" s="53" t="n">
        <x:f>IF('Cost Log'!C106="",0,IF(COUNTIF(Commitments!$A$7:$A$56,'Cost Log'!C106)=0,1,0))</x:f>
        <x:v>0</x:v>
      </x:c>
      <x:c r="M105" s="53" t="n">
        <x:f>IF('Cost Log'!B106="",0,IF('Cost Log'!L106&gt;'Cost Log'!K106,1,0))</x:f>
        <x:v>0</x:v>
      </x:c>
      <x:c r="N105" s="53" t="n">
        <x:f>IF(AND('Cost Log'!I106="Credit",'Cost Log'!L106&lt;&gt;0),1,0)</x:f>
        <x:v>0</x:v>
      </x:c>
      <x:c r="O105" s="53"/>
    </x:row>
  </x:sheetData>
  <x:mergeCells>
    <x:mergeCell ref="A1:O2"/>
    <x:mergeCell ref="A3:O3"/>
    <x:mergeCell ref="H4:O4"/>
  </x:mergeCells>
  <x:conditionalFormatting sqref="E6:E16">
    <x:cfRule type="containsText" dxfId="15" priority="1" operator="containsText" text="Complete"/>
    <x:cfRule type="containsText" dxfId="16" priority="2" operator="containsText" text="Ready"/>
    <x:cfRule type="containsText" dxfId="17" priority="3" operator="containsText" text="Behind"/>
    <x:cfRule type="containsText" dxfId="18" priority="4" operator="containsText" text="Review"/>
    <x:cfRule type="containsText" dxfId="19" priority="5" operator="containsText" text="Over budget"/>
  </x:conditionalFormatting>
  <x:pageMargins left="0.7" right="0.7" top="0.75" bottom="0.75" header="0.3" footer="0.3"/>
</x:worksheet>
</file>